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eberAnkeMU\Desktop\"/>
    </mc:Choice>
  </mc:AlternateContent>
  <xr:revisionPtr revIDLastSave="0" documentId="13_ncr:1_{9D13AD5B-8BFD-4580-A9FF-F28C153ABDF0}" xr6:coauthVersionLast="47" xr6:coauthVersionMax="47" xr10:uidLastSave="{00000000-0000-0000-0000-000000000000}"/>
  <workbookProtection workbookAlgorithmName="SHA-512" workbookHashValue="R2xQp6ls03m7eosgYCsWuSKoTQsIbQdxs9E8Xq8Eqx+G6K+noDqCrDIBo9uYX+etCwlqtE+Z/alXNnz/lnSqZw==" workbookSaltValue="cL/vWdZD+TqDmFsKuEJvjw==" workbookSpinCount="100000" lockStructure="1"/>
  <bookViews>
    <workbookView xWindow="5010" yWindow="4710" windowWidth="21600" windowHeight="11325" tabRatio="759" xr2:uid="{00000000-000D-0000-FFFF-FFFF00000000}"/>
  </bookViews>
  <sheets>
    <sheet name="Stromnetzbetreiber" sheetId="23" r:id="rId1"/>
    <sheet name="Gasnetzbetreiber" sheetId="19" r:id="rId2"/>
    <sheet name="§ 23b Abs.1 Nr. 8 EnWG (Strom)" sheetId="24" r:id="rId3"/>
    <sheet name="§ 23b Abs.1 Nr. 8 EnWG (Gas)" sheetId="20" r:id="rId4"/>
    <sheet name="Erläuterungen Datenfelder" sheetId="1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3" hidden="1">'§ 23b Abs.1 Nr. 8 EnWG (Gas)'!$A$1:$N$7</definedName>
    <definedName name="_xlnm._FilterDatabase" localSheetId="2" hidden="1">'§ 23b Abs.1 Nr. 8 EnWG (Strom)'!$A$3:$M$3</definedName>
    <definedName name="_xlnm._FilterDatabase" localSheetId="4" hidden="1">'Erläuterungen Datenfelder'!$A$1:$H$24</definedName>
    <definedName name="_xlnm._FilterDatabase" localSheetId="1" hidden="1">Gasnetzbetreiber!$A$1:$S$6</definedName>
    <definedName name="_xlnm._FilterDatabase" localSheetId="0" hidden="1">Stromnetzbetreiber!$A$3:$T$6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5" i="20" l="1"/>
  <c r="L105" i="20"/>
  <c r="K105" i="20"/>
  <c r="J105" i="20"/>
  <c r="I105" i="20"/>
  <c r="H105" i="20"/>
  <c r="S100" i="19"/>
  <c r="J100" i="19"/>
  <c r="G100" i="19"/>
  <c r="C88" i="23" l="1"/>
  <c r="B88" i="23"/>
  <c r="A88" i="23"/>
  <c r="T87" i="23"/>
  <c r="S87" i="23"/>
  <c r="L87" i="23"/>
  <c r="J87" i="23"/>
  <c r="G87" i="23"/>
  <c r="E87" i="23"/>
  <c r="C87" i="23"/>
  <c r="B87" i="23"/>
  <c r="A87" i="23"/>
  <c r="T86" i="23"/>
  <c r="S86" i="23"/>
  <c r="L86" i="23"/>
  <c r="J86" i="23"/>
  <c r="G86" i="23"/>
  <c r="E86" i="23"/>
  <c r="C86" i="23"/>
  <c r="B86" i="23"/>
  <c r="A86" i="23"/>
  <c r="S99" i="19" l="1"/>
  <c r="J99" i="19"/>
  <c r="G99" i="19"/>
  <c r="E99" i="19"/>
  <c r="C99" i="19"/>
  <c r="S98" i="19"/>
  <c r="N98" i="19"/>
  <c r="M98" i="19"/>
  <c r="J98" i="19"/>
  <c r="G98" i="19"/>
  <c r="B98" i="19"/>
  <c r="B99" i="19" s="1"/>
  <c r="A98" i="19"/>
  <c r="A99" i="19" s="1"/>
  <c r="I98" i="19" l="1"/>
  <c r="S96" i="19"/>
  <c r="J96" i="19"/>
  <c r="G96" i="19"/>
  <c r="E96" i="19"/>
  <c r="C96" i="19"/>
  <c r="S95" i="19"/>
  <c r="J95" i="19"/>
  <c r="G95" i="19"/>
  <c r="B95" i="19"/>
  <c r="B96" i="19" s="1"/>
  <c r="A95" i="19"/>
  <c r="A96" i="19" s="1"/>
  <c r="S93" i="19" l="1"/>
  <c r="J93" i="19"/>
  <c r="G93" i="19"/>
  <c r="E93" i="19"/>
  <c r="D93" i="19"/>
  <c r="D94" i="19" s="1"/>
  <c r="S92" i="19"/>
  <c r="N92" i="19"/>
  <c r="M92" i="19"/>
  <c r="J92" i="19"/>
  <c r="C92" i="19"/>
  <c r="C93" i="19" s="1"/>
  <c r="C94" i="19" s="1"/>
  <c r="B92" i="19"/>
  <c r="B93" i="19" s="1"/>
  <c r="B94" i="19" s="1"/>
  <c r="A92" i="19"/>
  <c r="A93" i="19" s="1"/>
  <c r="A94" i="19" s="1"/>
  <c r="I92" i="19" l="1"/>
  <c r="S90" i="19"/>
  <c r="J90" i="19"/>
  <c r="G90" i="19"/>
  <c r="B90" i="19"/>
  <c r="A90" i="19"/>
  <c r="S89" i="19"/>
  <c r="M89" i="19"/>
  <c r="J89" i="19"/>
  <c r="G89" i="19"/>
  <c r="B89" i="19"/>
  <c r="A89" i="19"/>
  <c r="I89" i="19" l="1"/>
  <c r="C85" i="23"/>
  <c r="B85" i="23"/>
  <c r="A85" i="23"/>
  <c r="T84" i="23"/>
  <c r="S84" i="23"/>
  <c r="L84" i="23"/>
  <c r="J84" i="23"/>
  <c r="G84" i="23"/>
  <c r="E84" i="23"/>
  <c r="C84" i="23"/>
  <c r="B84" i="23"/>
  <c r="A84" i="23"/>
  <c r="T83" i="23"/>
  <c r="S83" i="23"/>
  <c r="L83" i="23"/>
  <c r="J83" i="23"/>
  <c r="G83" i="23"/>
  <c r="E83" i="23"/>
  <c r="C83" i="23"/>
  <c r="B83" i="23"/>
  <c r="A83" i="23"/>
  <c r="C73" i="23" l="1"/>
  <c r="B73" i="23"/>
  <c r="A73" i="23"/>
  <c r="T72" i="23"/>
  <c r="S72" i="23"/>
  <c r="L72" i="23"/>
  <c r="J72" i="23"/>
  <c r="G72" i="23"/>
  <c r="E72" i="23"/>
  <c r="C72" i="23"/>
  <c r="B72" i="23"/>
  <c r="A72" i="23"/>
  <c r="T71" i="23"/>
  <c r="S71" i="23"/>
  <c r="L71" i="23"/>
  <c r="J71" i="23"/>
  <c r="G71" i="23"/>
  <c r="E71" i="23"/>
  <c r="C71" i="23"/>
  <c r="B71" i="23"/>
  <c r="A71" i="23"/>
  <c r="J53" i="23" l="1"/>
</calcChain>
</file>

<file path=xl/sharedStrings.xml><?xml version="1.0" encoding="utf-8"?>
<sst xmlns="http://schemas.openxmlformats.org/spreadsheetml/2006/main" count="1792" uniqueCount="217">
  <si>
    <t>Erläuterungs-Nr.=&gt;</t>
  </si>
  <si>
    <t>§ 23b Abs. 1 Nr. =&gt;</t>
  </si>
  <si>
    <t>Unternehmen</t>
  </si>
  <si>
    <t>Betriebs-Nr.</t>
  </si>
  <si>
    <t>Netznr.</t>
  </si>
  <si>
    <t>Verfahren</t>
  </si>
  <si>
    <t>Jahr</t>
  </si>
  <si>
    <t>Angepasste EOG</t>
  </si>
  <si>
    <t>Vorgelagerte Netzkosten (Plankosten)</t>
  </si>
  <si>
    <t>[EURO]</t>
  </si>
  <si>
    <t>[%]</t>
  </si>
  <si>
    <t xml:space="preserve"> </t>
  </si>
  <si>
    <t>§ 23b Abs. 1 Nr. 8 =&gt;</t>
  </si>
  <si>
    <t>Netzbetreiberart</t>
  </si>
  <si>
    <t>Verpächter-Nr.</t>
  </si>
  <si>
    <t>Ausgangsniveau</t>
  </si>
  <si>
    <t>Betriebsnotwendiges Vermögen gem. § 7 StromNEV</t>
  </si>
  <si>
    <t>Abzugskapital gem. § 7 StromNEV</t>
  </si>
  <si>
    <t>Verzinsliches Fremdkapital gem. § 7 StromNEV</t>
  </si>
  <si>
    <t>Betriebsnotwendiges Eigenkapital gem. § 7 StromNEV</t>
  </si>
  <si>
    <t>Gewerbesteuerhebesatz</t>
  </si>
  <si>
    <t>Gewerbesteuermesszahl</t>
  </si>
  <si>
    <t>Netzbetreiber Art</t>
  </si>
  <si>
    <t>Betriebsnotwendiges Vermögen gem. § 7 GasNEV</t>
  </si>
  <si>
    <t>Abzugskapital gem. § 7 GasNEV</t>
  </si>
  <si>
    <t>Verzinsliches Fremdkapital gem. § 7 GasNEV</t>
  </si>
  <si>
    <t>Betriebsnotwendiges Eigenkapital gem. § 7 GasNEV</t>
  </si>
  <si>
    <t xml:space="preserve">§ 23b 
Abs. 1 S. 1 Nr. </t>
  </si>
  <si>
    <t>Erläuterungs-Nr. laut Datentabelle</t>
  </si>
  <si>
    <t>Wortlaut des § 23b EnWG</t>
  </si>
  <si>
    <t>Definition des Datums nach § 23b EnWG</t>
  </si>
  <si>
    <t>Datenquelle</t>
  </si>
  <si>
    <t>Festgelegte Erlösobergrenze (EOG)</t>
  </si>
  <si>
    <t>"…1. die gemäß § 21a Absatz 2 durch die Regulierungsbehörde für eine Regulierungsperiode vorgegebenen kalenderjährlichen Erlösobergrenzen…"</t>
  </si>
  <si>
    <t>x</t>
  </si>
  <si>
    <t>"...und, sofern abweichend, die zur Entgeltbildung vom Netzbetreiber herangezogene angepasste kalenderjährliche Erlösobergrenze jeweils als Summenwert,…"</t>
  </si>
  <si>
    <t>Kapitalkostenaufschlag (Kkauf)</t>
  </si>
  <si>
    <t>" 2. den jährlichen Aufschlag auf die Erlösobergrenze für Kapitalkosten, die aufgrund von nach dem Basisjahr getätigten Investitionen in den Bestand betriebsnotwendiger Anlagegüter entstehen, als Summenwert, "</t>
  </si>
  <si>
    <t xml:space="preserve">Es wird der gemäß § 10a Abs. 1 ARegV für das jeweilige Kalenderjahr genehmigte KKauf veröffentlicht. </t>
  </si>
  <si>
    <t xml:space="preserve">KKauf Beschluss </t>
  </si>
  <si>
    <t>"3. die nach § 21a Absatz 4 in der vorgegebenen kalenderjährlichen Erlösobergrenze enthaltenen dauerhaft nicht beeinflussbaren sowie volatilen Kostenanteile sowie jeweils deren jährliche Anpassung durch den Netzbetreiber als Summenwert,"</t>
  </si>
  <si>
    <t>angepasste dauerhaft nicht beeinflussbare Kosten (DnbK) als Summenwert</t>
  </si>
  <si>
    <t>siehe oben</t>
  </si>
  <si>
    <t>angepasste volatile Kostenanteile als Summenwert</t>
  </si>
  <si>
    <t>jährliche beeinflussbare Kosten</t>
  </si>
  <si>
    <t>"4. die nach § 21a Absatz 4 zu berücksichtigenden jährlichen beeinflussbaren…"</t>
  </si>
  <si>
    <t>"...und vorübergehend nicht beeinflussbaren Kostenbestandteile als Summenwert,"</t>
  </si>
  <si>
    <t>"...sowie deren jährliche Anpassung durch den Netzbetreiber als Summenwert,"</t>
  </si>
  <si>
    <t>"6. die Werte der nach § 21a Absatz 3 Satz 4 zu berücksichtigenden Mengeneffekte,"</t>
  </si>
  <si>
    <t>Regulierungskonto Beschluss</t>
  </si>
  <si>
    <t>Ausgangsniveau (Netzbetreiber)</t>
  </si>
  <si>
    <t>"8. das in den Entscheidungen nach § 21a ermittelte Ausgangsniveau, …"</t>
  </si>
  <si>
    <t xml:space="preserve">Es wird das nach § 6 Abs. 1 ARegV ermittelte Ausgangsniveau, welches in die EOG-Festlegung eingeflossen ist, veröffentlicht. </t>
  </si>
  <si>
    <t>Bilanzpositionen 
EK-Verzinsung (Netzbetreiber)</t>
  </si>
  <si>
    <t>"die bei der Ermittlung der kalkulatorischen Eigenkapitalverzinsung eingeflossenen Bilanzpositionen…"</t>
  </si>
  <si>
    <t xml:space="preserve"> kalk. Gewerbesteuer-Messzahl (Netzbetreiber)</t>
  </si>
  <si>
    <t>"...sowie die bei der Ermittlung der kalkulatorischen Gewerbesteuer verwendete Messzahl…"</t>
  </si>
  <si>
    <t xml:space="preserve">Es wird die bei der Ermittlung des Ausgangsniveaus zur Bestimmung der kalkulatorischen Gewerbesteuer gemäß § 8 StromNEV/ GasNEV herangezogene Messzahl veröffentlicht. </t>
  </si>
  <si>
    <t>kalk. Gewerbesteuer-Hebesatz (Netzbetreiber)</t>
  </si>
  <si>
    <t>"...sowie den Hebesatz,…"</t>
  </si>
  <si>
    <t xml:space="preserve">Es wird der bei der Ermittlung des Ausgangsniveaus zur Bestimmung der kalkulatorischen Gewerbesteuer gemäß § 8 StromNEV/ GasNEV herangezogene Hebesatz veröffentlicht. </t>
  </si>
  <si>
    <t>Ausgangsniveau (Verpächter)</t>
  </si>
  <si>
    <t>"...dabei ist gleiches anzuwenden für die in das Ausgangsniveau nach § 21a eingeflossenen Kosten oder Kostenbestandteile, die aufgrund einer Überlassung betriebsnotweniger Anlagegüter durch Dritte anfallen,"</t>
  </si>
  <si>
    <t xml:space="preserve">Es werden die nach § 4 Abs. 5 StromNEV/ GasNEV für die Überlassung betriebnotwendiger Anlagen anerkannten und im Ausgangsniveau gemäß § 6 Abs. 1 ARegV berücksichtigten Kosten veröffentlicht. </t>
  </si>
  <si>
    <t>Bilanzpositionen 
EK-Verzinsung (Verpächter)</t>
  </si>
  <si>
    <t xml:space="preserve"> kalk. Gewerbesteuer-Messzahl (Verpächter)</t>
  </si>
  <si>
    <t xml:space="preserve">Es wird die bei der Ermittlung der Kosten nach § 4 Abs. 5 StromNEV/ GasNEV zur Bestimmung der kalkulatorischen Gewerbesteuer gemäß § 8 StromNEV/ GasNEV herangezogene Messzahl veröffentlicht. </t>
  </si>
  <si>
    <t>kalk. Gewerbesteuer-Hebesatz (Verpächter)</t>
  </si>
  <si>
    <t xml:space="preserve">Es wird der bei der Ermittlung der Kosten nach § 4 ABs. 5 StromNEV/ GasNEV zur Bestimmung der kalkulatorischen Gewerbesteuer gemäß § 8 StromNEV/ GasNEV herangezogene Hebesatz veröffentlicht. </t>
  </si>
  <si>
    <t>"15. Kosten für die erforderliche Inanspruchnahme vorgelagerter Netzebenen als Summenwert"</t>
  </si>
  <si>
    <t>Vermiedene Netzentgelte (Plankosten)</t>
  </si>
  <si>
    <t>"16. Kosten für die an Betreiber einer dezentralen Erzeugungsanlage und an vorgelagerte Netzbetreiber aufgrund von dezentraler Einspeisung gezahlten vermiedenen Netzentgelte als Summenwert."</t>
  </si>
  <si>
    <t>Festgelegte EOG</t>
  </si>
  <si>
    <t>Von der Behörde festgelegter bzw. angepasster Wert</t>
  </si>
  <si>
    <t>x
(teilweise)</t>
  </si>
  <si>
    <t xml:space="preserve">Es wird die gemäß § 4 Abs. 3-5 ARegV angepasste EOG für das jeweilige Kalenderjahr veröffentlicht.
Es wird darauf hingewiesen, dass hier teilweise mögliche Netzübergänge von den NB zu berücksichtigen wären, dies aber nicht immer konsistent beachtet wurde.  </t>
  </si>
  <si>
    <t>Es wird die von der RegB gemäß § 4 Abs. 2 ARegV festgelegte EOG des jeweiligen KJ veröffentlicht. Die Daten stammen aus der Festlegung der kalenderjährlichen EOG. Somit stammen die Daten aus Beschlüssen vor Beginn der Regulierungsperiode und  entsprechen daher nicht der in diesem Jahr tatsächlich angewandten Erlösobergrenze. Es werden keine Netzübergangsdaten veröffentlicht.</t>
  </si>
  <si>
    <t>Dauerhaft nicht beeinflussbare Kosten des Jahres 
(wie in der ursprünglich durch die Regulierungsbehörde festgelegten EOG berücksichtigt)</t>
  </si>
  <si>
    <t>Dauerhaft nicht beeinflussbare Kosten des Jahres (wie von dem Netzbetreiber bei der Anpassung der EOG berückichtigt)</t>
  </si>
  <si>
    <t>Vom Netzbetreiber selbsttätig angepasster Wert</t>
  </si>
  <si>
    <t>Volatile Kosten (wie in der ursprünglich durch die Regulierungsbehörde festgelegten EOG berücksichtigt)</t>
  </si>
  <si>
    <t>Volatile Kosten (wie von dem Netzbetreiber bei der Anpassung der EOG berückichtigt)</t>
  </si>
  <si>
    <t xml:space="preserve"> ursprünglich durch die Regulierungsbehörde berücksichtigte dauerhaft nicht beeinflussbare Kosten (DnbK) als Summenwert</t>
  </si>
  <si>
    <t>ursprünglich durch die Regulierungsbehörde berücksichtigte volatile Kostenanteile als Summenwert</t>
  </si>
  <si>
    <t xml:space="preserve">Es werden die in der EOG-Festlegung gemäß § 11 Abs. 2 ARegV als dauerhaft nicht beeinflussbar qualifizierten Kosten in Summe veröffentlicht. </t>
  </si>
  <si>
    <t>Es werden die in der EOG-Festlegung als volatile Kosten nach § 11 Abs. 5 ARegV qualifizierten Kostenanteile veröffentlicht.</t>
  </si>
  <si>
    <t xml:space="preserve">Es werden die nach § 11 Abs. 3 ARegV in der EOG festgelegten kalenderährlichen enthaltenen vorübergehend nicht beeinflussbaren Kostenanteile veröffentlicht. </t>
  </si>
  <si>
    <t>"5. die in der vorgegebenen kalenderjährlichen EOG enthaltenen Kosten aufgrund von Forschungs- und Entwicklungsvorhaben im Rahmen der staatlichen Energieforschungsförderung, welche durch eine zuständige Behörde eines Landes oder des Bundes, insbesondere des Bundesministeriums für Wirtschaft und Energie oder des Bundesministeriums für Bildung und Forschung bewilligt wurde und fachlich betreut werden, ..."</t>
  </si>
  <si>
    <t>Festlegung der EOG</t>
  </si>
  <si>
    <t>Anpassung der EOG</t>
  </si>
  <si>
    <t>Erhebungsbogen zur jährlichen Anpassung der EOG</t>
  </si>
  <si>
    <t>jährliche vorübergehend nicht beeinflussbare Kosten</t>
  </si>
  <si>
    <t xml:space="preserve">Es werden die gemäß § 4 Abs.  3 S. 1 Nr. 3 ARegV vom Netzbetreiber angepassten volatilen Kostenanteile veröffentlicht. </t>
  </si>
  <si>
    <t xml:space="preserve">Es werden die gemäß § 4 Abs. 3 S. 1 Nr. 2 ARegV vom Netzbetreiber angepassten DnbK veröffentlicht. </t>
  </si>
  <si>
    <t xml:space="preserve">Es werden die nach § 11 Abs. 4 ARegV in der EOG berücksichtigten jährlichen beeinflussbaren Kostenanteile veröffentlicht. </t>
  </si>
  <si>
    <t>Jährliche beeinflussbare Kosten 
(wie in der ursprünglich durch die Regulierungsbehörde festgelegten EOG berücksichtigt)</t>
  </si>
  <si>
    <t>Jährliche vorübergehend nicht beeinflussbare Kosten 
(wie in der ursprünglich durch die Regulierungsbehörde festgelegten EOG berücksichtigt)</t>
  </si>
  <si>
    <t>Kosten für Forschung und Entwicklung (wie in der ursprünglich durch die Regulierungsbehörde festgelegten EOG berücksichtigt)</t>
  </si>
  <si>
    <t>Kosten für Forschung und Entwicklung (wie von dem Netzbetreiber bei der Anpassung der EOG berücksichtigt)</t>
  </si>
  <si>
    <t>ursprünglich durch die Regulierungsbehörde berücksichtigte Kosten für Forschung und Entwicklung</t>
  </si>
  <si>
    <t>Es werden die in der EOG-Festlegung als dauerhaft nicht beeinfussbare Kostenanteile nach § 11 Abs. 2 S. 1 Nr. 12a ARegV berücksichtigten Kosten für Forschungs- und Entwicklungsvorhaben veröffentlicht.</t>
  </si>
  <si>
    <t>angepasste Kosten für Forschung und Entwicklung als Summenwert</t>
  </si>
  <si>
    <t>x
(Übernahme des durch die Regulierungsbehörde festgelegten Wertes)</t>
  </si>
  <si>
    <t>Wert des Saldos des Regulierungskontos</t>
  </si>
  <si>
    <t>Letzter genehmigter Saldo des Regulierungskontos</t>
  </si>
  <si>
    <t>Summe der annuitätischen Verteilungsbeträge aller Salden vorangegangener Regulierungskonten</t>
  </si>
  <si>
    <t>Es wird der gemäß § 5 Abs. 3 S. 1 ARegV durch die Regulierungsbehörde letzte genehmigte Saldo des Regulierungskontos sowie die beschlossene Annuität (aufgeteilt nach dem jeweiligen Saldo der Kalenderjahre, aus der die Annuität resultiert) nach § 5 Abs. 3 S. 2 ARegV veröffentlicht.</t>
  </si>
  <si>
    <t>13</t>
  </si>
  <si>
    <t>12</t>
  </si>
  <si>
    <t>Summe der Annuitäten</t>
  </si>
  <si>
    <t>Es wird die Summe der auf das jeweilige Jahr entfallenden annuitätischen Verteilungsbeträge gemäß § 5 Abs. 3 S. 2 ARegV veröffentlicht.</t>
  </si>
  <si>
    <t>14</t>
  </si>
  <si>
    <t xml:space="preserve">Es werden die bei der Ermittlung des Ausgangsniveaus zur Bestimmung der kalkulatorischen Eigenkapitalverzinsung gemäß § 7 StromNEV/ GasNEV herangezogenen Bilanzpositionen veröffentlicht. Somit werden folgende Positionen veröffentlicht: Betriebsnotwendiges Vermögen gemäß § 7 StromNEV, Abzugskapital gemäß § 7 StromNEV, Verzinsliches Fremkapital gemäß § 7 StromNEV und Betriebsnotwendiges Eigenkapital gemäß § 7 StromNEV.  
</t>
  </si>
  <si>
    <t xml:space="preserve">Es werden die gemäß § 4 Abs. 3 S. 1 Nr. 2 i.V.m. § 11 Abs. 2 S. 1 Nr. 4 ARegV angepassten vorgelagerten Netzkosten (Planwerte, t+0) veröffentlicht. </t>
  </si>
  <si>
    <t xml:space="preserve">Es werden die gemäß § 4 Abs. 3 S. 1 Nr. 2 i.V.m. § 11 Abs. 2 S. 1 Nr. 8 ARegV, § 18 StromNEV angepassten vermiedenen Netzentgelte (Planwerte, t+0) veröffentlicht. Hierbei ist zu beachten, dass hier Netzentgelte nicht tatsächlich "vermieden" werden. Es handelt sich hierbei um eine Zahlung, die an dezentrale Erzeuger für die Vermeidung der vorgelagerten Netznutzung geleistet wird.  </t>
  </si>
  <si>
    <t>20</t>
  </si>
  <si>
    <t>21</t>
  </si>
  <si>
    <t>15-18</t>
  </si>
  <si>
    <t>19</t>
  </si>
  <si>
    <t>22</t>
  </si>
  <si>
    <t>Verpächter NR.</t>
  </si>
  <si>
    <t xml:space="preserve">Es werden die gemäß § 4 Abs. 3 S.1 Nr. 2 ARegV  i.V.m. § 11 Abs. 2 S. 1 Nr. 12a ARegV vom Netzbetreiber angepassten für Kosten für F+E veröffentlicht. Dabei handelt es sich um die jeweils im vorletzten Kalenderjahr entstandenen Kosten. </t>
  </si>
  <si>
    <t>Kapitalkostenaufschlag (durch die Regulierungsbehörde genehmigter Wert)</t>
  </si>
  <si>
    <t>Daten, die nach § 23b EnWG durch die Regulierungskammer Niedersachsen zu veröffentlichen sind</t>
  </si>
  <si>
    <t>Gasversorgung Grafschaft Hoya GmbH</t>
  </si>
  <si>
    <t>Netzbetreiber</t>
  </si>
  <si>
    <t>vereinfachtes Verfahren</t>
  </si>
  <si>
    <t>Niedersachsen Ports GmbH &amp; Co.KG</t>
  </si>
  <si>
    <t>Vereinfachtes Verfahren</t>
  </si>
  <si>
    <t>Stadtwerke Hameln Weserbergland GmbH</t>
  </si>
  <si>
    <t>Regelverfahren</t>
  </si>
  <si>
    <t>EEV Energie-Ems-Vechte GmbH &amp; Co. KG</t>
  </si>
  <si>
    <t>nvb Nordhorner Versorgungsbetriebe GmbH</t>
  </si>
  <si>
    <t>Verpächter</t>
  </si>
  <si>
    <t>Stadtwerke Schüttorf GmbH</t>
  </si>
  <si>
    <t>Energieversorgung Emsbüren GmbH</t>
  </si>
  <si>
    <t>Celle-Uelzen Netz GmbH</t>
  </si>
  <si>
    <t>Stadtwerke Bergen GmbH</t>
  </si>
  <si>
    <t>Stadtwerke Munster-Bispingen GmbH</t>
  </si>
  <si>
    <t>Stadtwerke Wunstorf GmbH &amp; Co. KG</t>
  </si>
  <si>
    <t xml:space="preserve">Stadtwerke Bad Pyrmont GmbH </t>
  </si>
  <si>
    <t>Stadtwerke Böhmetal GmbH</t>
  </si>
  <si>
    <t>Stadtwerke Buchholz i.d.N. GmbH</t>
  </si>
  <si>
    <t>Stadtwerke Buxtehude GmbH</t>
  </si>
  <si>
    <t>Stadtwerke Delmenhorst GmbH</t>
  </si>
  <si>
    <t>Stadtwerke Emden GmbH</t>
  </si>
  <si>
    <t>Stadtwerke Lehrte GmbH</t>
  </si>
  <si>
    <t xml:space="preserve"> Stadtwerke Lehrte GmbH </t>
  </si>
  <si>
    <t>Stadtwerke Lingen GmbH</t>
  </si>
  <si>
    <t>Stadtwerke Rotenburg/W. GmbH</t>
  </si>
  <si>
    <t>Stadtwerke Schüttorf-Emsbüren GmbH</t>
  </si>
  <si>
    <t>Stadtwerke Verden GmbH</t>
  </si>
  <si>
    <t>Stadtwerke Winsen (Luhe) GmbH</t>
  </si>
  <si>
    <t>Stadtwerke Winsen/L. GmbH</t>
  </si>
  <si>
    <t>Stadtwerke Zeven GmbH</t>
  </si>
  <si>
    <t xml:space="preserve">Nordseeheilbad Borkum GmbH </t>
  </si>
  <si>
    <t>Nordseeheilbad Borkum GmbH</t>
  </si>
  <si>
    <t>EVI Energieversrogung Hildesheim GmbH &amp; Co. KG</t>
  </si>
  <si>
    <t>EVI Energieversorgung Hildesheim GmbH &amp; Co. KG</t>
  </si>
  <si>
    <t>Stadtwerke Wolfenbüttel GmbH</t>
  </si>
  <si>
    <t>Stadtwerke Göttingen AG</t>
  </si>
  <si>
    <t>Stadtwerke Stade GmbH</t>
  </si>
  <si>
    <t>Stadtwerke Einbeck GmbH</t>
  </si>
  <si>
    <t>Stadtwerke Leine-Solling GmbH</t>
  </si>
  <si>
    <t>Energieversorgung Dahlenburg-Bleckede AG</t>
  </si>
  <si>
    <t>Stadtwerke Soltau GmbH &amp; Co. KG</t>
  </si>
  <si>
    <t>EOG noch nicht beschieden</t>
  </si>
  <si>
    <t>Stadtwerke Achim AG</t>
  </si>
  <si>
    <t>Stadtwerke Bramsche GmbH</t>
  </si>
  <si>
    <t>Stadtwerke Elm-Lappwald GmbH</t>
  </si>
  <si>
    <t>-</t>
  </si>
  <si>
    <t>Stadtwerke Springe GmbH</t>
  </si>
  <si>
    <t>Avacon Netz GmbH</t>
  </si>
  <si>
    <t>Stadtwerke Neuenhaus GmbH</t>
  </si>
  <si>
    <t>Stadtwerke Rinteln GmbH</t>
  </si>
  <si>
    <t>Gemeindewerke Bovenden GmbH &amp; Co. KG</t>
  </si>
  <si>
    <t>Gemeindewerke Bovenden GmbH &amp; Co.KG</t>
  </si>
  <si>
    <t>Stadtwerke Nienburg/Weser GmbH</t>
  </si>
  <si>
    <t>SWN Stadtwerke Northeim GmbH</t>
  </si>
  <si>
    <t>Stadtwerke Stadtoldendorf GmbH</t>
  </si>
  <si>
    <t>Braunschweiger Netz GmbH</t>
  </si>
  <si>
    <t xml:space="preserve">Braunschweiger Versorgungs-AG &amp; Co. KG </t>
  </si>
  <si>
    <t>EVE Netz GmbH</t>
  </si>
  <si>
    <t/>
  </si>
  <si>
    <t>Elektrizitäts-Werk Ottersberg</t>
  </si>
  <si>
    <t>Stadtwerke Clausthal- Zellerfeld GmbH</t>
  </si>
  <si>
    <t>Stadtwerke Uelzen GmbH</t>
  </si>
  <si>
    <t>Versorgungsbetriebe Hann. Münden GmbH</t>
  </si>
  <si>
    <t>Energiegenossenschaft für Wittmund eG</t>
  </si>
  <si>
    <t>Eichsfelder Energie- und Wasserversorgungs GmbH</t>
  </si>
  <si>
    <t>GEW Wilhelmshaven GmbH</t>
  </si>
  <si>
    <t>LeineNetz GmbH</t>
  </si>
  <si>
    <t>Stadtnetze Neustadt a. Rbge. GmbH &amp; Co. KG</t>
  </si>
  <si>
    <t>Stromversorgung Stadtwerke Garbsen GmbH &amp; Co.</t>
  </si>
  <si>
    <t>Gasversorgung Garbsen GmbH (Verpächter)</t>
  </si>
  <si>
    <t>Stadtwerke Peine GmbH</t>
  </si>
  <si>
    <t>Gemeindewerke Peiner Land GmbH &amp; Co.KG</t>
  </si>
  <si>
    <t>Stadtwerke Bad Harzburg GmbH</t>
  </si>
  <si>
    <t>#</t>
  </si>
  <si>
    <t>Stadtwerke Bad Sachsa Gmbh</t>
  </si>
  <si>
    <t>Stadtwerke Burgdorf Netz GmbH</t>
  </si>
  <si>
    <t>Stadtwerke EVB Huntetal GmbH</t>
  </si>
  <si>
    <t>Stadtwerke Georgsmarienhütte Netz GmbH</t>
  </si>
  <si>
    <t>SWL Energienetz- und Entsorgungsgesellschaft mbH</t>
  </si>
  <si>
    <t>Stadtwerke Lengerich GmbH</t>
  </si>
  <si>
    <t>Stadtwerke Norderney GmbH</t>
  </si>
  <si>
    <t>Stadtwerke Schaumburg-Lippe GmbH</t>
  </si>
  <si>
    <t>Stadtwerke Schneverdingen-Neuenkirchen GmbH</t>
  </si>
  <si>
    <t>SWV Regional GmbH</t>
  </si>
  <si>
    <t>Stadtwerke Versmold GmbH</t>
  </si>
  <si>
    <t>Überlandwerk Leinetal GmbH</t>
  </si>
  <si>
    <t>VW Kraftwerk GmbH</t>
  </si>
  <si>
    <t>Wirtschaftsbetriebe der Stadt Norden GmbH</t>
  </si>
  <si>
    <t>Teutoburger Energie Netzwerk eG</t>
  </si>
  <si>
    <t>Stadtwerke Uslar GmbH</t>
  </si>
  <si>
    <t>Anlage 1-3</t>
  </si>
  <si>
    <t>Stadtwerke Königslutter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</si>
</sst>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0\ &quot;€&quot;;[Red]\-#,##0\ &quot;€&quot;"/>
    <numFmt numFmtId="8" formatCode="#,##0.00\ &quot;€&quot;;[Red]\-#,##0.00\ &quot;€&quot;"/>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_-* #,##0\ _€_-;\-* #,##0\ _€_-;_-* &quot;-&quot;??\ _€_-;_-@_-"/>
    <numFmt numFmtId="168" formatCode="_([$€]* #,##0.00_);_([$€]* \(#,##0.00\);_([$€]* &quot;-&quot;??_);_(@_)"/>
    <numFmt numFmtId="169" formatCode="#,##0.00_ ;[Red]\-#,##0.00;\-"/>
    <numFmt numFmtId="170" formatCode="0.000%"/>
    <numFmt numFmtId="171" formatCode="_-* #,##0_-;\-* #,##0_-;_-* &quot;-&quot;??_-;_-@_-"/>
  </numFmts>
  <fonts count="39" x14ac:knownFonts="1">
    <font>
      <sz val="11"/>
      <color theme="1"/>
      <name val="Calibri"/>
      <family val="2"/>
      <scheme val="minor"/>
    </font>
    <font>
      <sz val="11"/>
      <color rgb="FF000000"/>
      <name val="Calibri"/>
      <family val="2"/>
      <scheme val="minor"/>
    </font>
    <font>
      <b/>
      <sz val="11"/>
      <name val="Tahoma"/>
      <family val="2"/>
    </font>
    <font>
      <b/>
      <sz val="11"/>
      <color rgb="FFFF0000"/>
      <name val="Calibri"/>
      <family val="2"/>
      <scheme val="minor"/>
    </font>
    <font>
      <sz val="10"/>
      <color theme="1"/>
      <name val="Arial"/>
      <family val="2"/>
    </font>
    <font>
      <b/>
      <sz val="11"/>
      <color theme="1"/>
      <name val="Calibri"/>
      <family val="2"/>
      <scheme val="minor"/>
    </font>
    <font>
      <sz val="11"/>
      <color theme="1"/>
      <name val="Calibri"/>
      <family val="2"/>
      <scheme val="minor"/>
    </font>
    <font>
      <sz val="10"/>
      <name val="Arial"/>
      <family val="2"/>
    </font>
    <font>
      <sz val="11"/>
      <name val="Arial"/>
      <family val="2"/>
    </font>
    <font>
      <sz val="11"/>
      <name val="Calibri"/>
      <family val="2"/>
      <scheme val="minor"/>
    </font>
    <font>
      <sz val="10"/>
      <name val="Arial"/>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1"/>
      <color rgb="FFFF0000"/>
      <name val="Calibri"/>
      <family val="2"/>
      <scheme val="minor"/>
    </font>
    <font>
      <sz val="10"/>
      <color rgb="FFFF0000"/>
      <name val="Arial"/>
      <family val="2"/>
    </font>
    <font>
      <b/>
      <sz val="10"/>
      <name val="Arial"/>
      <family val="2"/>
    </font>
    <font>
      <b/>
      <sz val="9"/>
      <name val="Arial"/>
      <family val="2"/>
    </font>
    <font>
      <sz val="8"/>
      <name val="Arial"/>
      <family val="2"/>
    </font>
    <font>
      <u/>
      <sz val="11"/>
      <color indexed="12"/>
      <name val="Arial"/>
      <family val="2"/>
    </font>
    <font>
      <i/>
      <sz val="10"/>
      <name val="Arial"/>
      <family val="2"/>
    </font>
    <font>
      <b/>
      <i/>
      <sz val="10"/>
      <name val="Arial"/>
      <family val="2"/>
    </font>
    <font>
      <b/>
      <i/>
      <sz val="9"/>
      <name val="Arial"/>
      <family val="2"/>
    </font>
    <font>
      <sz val="10"/>
      <name val="Courier"/>
      <family val="3"/>
    </font>
    <font>
      <sz val="11"/>
      <name val="Arial"/>
    </font>
  </fonts>
  <fills count="3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4682B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5" tint="0.79998168889431442"/>
        <bgColor indexed="65"/>
      </patternFill>
    </fill>
    <fill>
      <patternFill patternType="solid">
        <fgColor indexed="22"/>
        <bgColor indexed="64"/>
      </patternFill>
    </fill>
    <fill>
      <patternFill patternType="solid">
        <fgColor indexed="2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rgb="FF7F7F7F"/>
      </top>
      <bottom style="thin">
        <color rgb="FF7F7F7F"/>
      </bottom>
      <diagonal/>
    </border>
    <border>
      <left/>
      <right/>
      <top/>
      <bottom style="hair">
        <color indexed="22"/>
      </bottom>
      <diagonal/>
    </border>
  </borders>
  <cellStyleXfs count="192">
    <xf numFmtId="0" fontId="0" fillId="0" borderId="0"/>
    <xf numFmtId="0" fontId="1" fillId="0" borderId="0"/>
    <xf numFmtId="0" fontId="1"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0" fontId="10" fillId="0" borderId="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23" borderId="3" applyNumberFormat="0" applyAlignment="0" applyProtection="0"/>
    <xf numFmtId="0" fontId="14" fillId="23" borderId="4" applyNumberFormat="0" applyAlignment="0" applyProtection="0"/>
    <xf numFmtId="43" fontId="7" fillId="0" borderId="0" applyFont="0" applyFill="0" applyBorder="0" applyAlignment="0" applyProtection="0"/>
    <xf numFmtId="0" fontId="15" fillId="10" borderId="4" applyNumberFormat="0" applyAlignment="0" applyProtection="0"/>
    <xf numFmtId="0" fontId="16" fillId="0" borderId="5" applyNumberFormat="0" applyFill="0" applyAlignment="0" applyProtection="0"/>
    <xf numFmtId="0" fontId="17" fillId="0" borderId="0" applyNumberForma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18" fillId="7" borderId="0" applyNumberFormat="0" applyBorder="0" applyAlignment="0" applyProtection="0"/>
    <xf numFmtId="0" fontId="19" fillId="24" borderId="0" applyNumberFormat="0" applyBorder="0" applyAlignment="0" applyProtection="0"/>
    <xf numFmtId="0" fontId="8" fillId="25" borderId="6" applyNumberFormat="0" applyFont="0" applyAlignment="0" applyProtection="0"/>
    <xf numFmtId="9" fontId="7" fillId="0" borderId="0" applyFont="0" applyFill="0" applyBorder="0" applyAlignment="0" applyProtection="0"/>
    <xf numFmtId="0" fontId="20" fillId="6" borderId="0" applyNumberFormat="0" applyBorder="0" applyAlignment="0" applyProtection="0"/>
    <xf numFmtId="0" fontId="7" fillId="0" borderId="0"/>
    <xf numFmtId="0" fontId="21" fillId="0" borderId="0" applyNumberFormat="0" applyFill="0" applyBorder="0" applyAlignment="0" applyProtection="0"/>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0" borderId="0" applyNumberFormat="0" applyFill="0" applyBorder="0" applyAlignment="0" applyProtection="0"/>
    <xf numFmtId="0" fontId="27" fillId="26" borderId="11" applyNumberFormat="0" applyAlignment="0" applyProtection="0"/>
    <xf numFmtId="0" fontId="7" fillId="0" borderId="0"/>
    <xf numFmtId="168" fontId="7" fillId="0" borderId="0" applyFont="0" applyFill="0" applyBorder="0" applyAlignment="0" applyProtection="0"/>
    <xf numFmtId="0" fontId="8" fillId="25" borderId="6" applyNumberFormat="0" applyFont="0" applyAlignment="0" applyProtection="0"/>
    <xf numFmtId="0" fontId="7" fillId="0" borderId="0"/>
    <xf numFmtId="168" fontId="7" fillId="0" borderId="0" applyFont="0" applyFill="0" applyBorder="0" applyAlignment="0" applyProtection="0"/>
    <xf numFmtId="0" fontId="8" fillId="25" borderId="6" applyNumberFormat="0" applyFont="0" applyAlignment="0" applyProtection="0"/>
    <xf numFmtId="0" fontId="7" fillId="0" borderId="0"/>
    <xf numFmtId="168" fontId="7" fillId="0" borderId="0" applyFont="0" applyFill="0" applyBorder="0" applyAlignment="0" applyProtection="0"/>
    <xf numFmtId="0" fontId="8" fillId="25" borderId="6" applyNumberFormat="0" applyFont="0" applyAlignment="0" applyProtection="0"/>
    <xf numFmtId="0" fontId="7" fillId="0" borderId="0"/>
    <xf numFmtId="44" fontId="7" fillId="0" borderId="0" applyFont="0" applyFill="0" applyBorder="0" applyAlignment="0" applyProtection="0"/>
    <xf numFmtId="0" fontId="6" fillId="27" borderId="0" applyNumberFormat="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8" fillId="0" borderId="0"/>
    <xf numFmtId="44" fontId="7" fillId="0" borderId="0" applyFont="0" applyFill="0" applyBorder="0" applyAlignment="0" applyProtection="0"/>
    <xf numFmtId="43" fontId="6" fillId="0" borderId="0" applyFont="0" applyFill="0" applyBorder="0" applyAlignment="0" applyProtection="0"/>
    <xf numFmtId="0" fontId="7" fillId="28" borderId="0"/>
    <xf numFmtId="0" fontId="7" fillId="28" borderId="0"/>
    <xf numFmtId="0" fontId="7" fillId="28" borderId="0"/>
    <xf numFmtId="0" fontId="7" fillId="28" borderId="0"/>
    <xf numFmtId="0" fontId="7" fillId="28" borderId="0"/>
    <xf numFmtId="0" fontId="7" fillId="28" borderId="0"/>
    <xf numFmtId="0" fontId="7" fillId="28" borderId="0"/>
    <xf numFmtId="0" fontId="7" fillId="28" borderId="0"/>
    <xf numFmtId="0" fontId="7" fillId="28" borderId="0"/>
    <xf numFmtId="0" fontId="7" fillId="28" borderId="0"/>
    <xf numFmtId="0" fontId="7" fillId="28" borderId="0"/>
    <xf numFmtId="0" fontId="7" fillId="28" borderId="0"/>
    <xf numFmtId="0" fontId="30" fillId="28" borderId="0"/>
    <xf numFmtId="0" fontId="34" fillId="28" borderId="0"/>
    <xf numFmtId="0" fontId="35" fillId="28" borderId="0"/>
    <xf numFmtId="0" fontId="35" fillId="28" borderId="0"/>
    <xf numFmtId="0" fontId="35" fillId="28" borderId="0"/>
    <xf numFmtId="0" fontId="35" fillId="28" borderId="0"/>
    <xf numFmtId="0" fontId="35" fillId="28" borderId="0"/>
    <xf numFmtId="0" fontId="35" fillId="28" borderId="0"/>
    <xf numFmtId="0" fontId="35" fillId="28" borderId="0"/>
    <xf numFmtId="0" fontId="35" fillId="28" borderId="0"/>
    <xf numFmtId="0" fontId="35" fillId="28" borderId="0"/>
    <xf numFmtId="0" fontId="35" fillId="28" borderId="0"/>
    <xf numFmtId="0" fontId="35" fillId="28" borderId="0"/>
    <xf numFmtId="0" fontId="35" fillId="28" borderId="0"/>
    <xf numFmtId="0" fontId="36" fillId="28" borderId="0"/>
    <xf numFmtId="0" fontId="31" fillId="28" borderId="0"/>
    <xf numFmtId="0" fontId="32" fillId="28" borderId="0"/>
    <xf numFmtId="169" fontId="7" fillId="29" borderId="13"/>
    <xf numFmtId="169" fontId="7" fillId="29" borderId="13"/>
    <xf numFmtId="169" fontId="7" fillId="29" borderId="13"/>
    <xf numFmtId="169" fontId="7" fillId="29" borderId="13"/>
    <xf numFmtId="169" fontId="7" fillId="29" borderId="13"/>
    <xf numFmtId="0" fontId="34" fillId="29" borderId="0"/>
    <xf numFmtId="0" fontId="7" fillId="28" borderId="0"/>
    <xf numFmtId="0" fontId="7" fillId="28" borderId="0"/>
    <xf numFmtId="0" fontId="7" fillId="28" borderId="0"/>
    <xf numFmtId="0" fontId="7" fillId="28" borderId="0"/>
    <xf numFmtId="0" fontId="7" fillId="28" borderId="0"/>
    <xf numFmtId="0" fontId="7" fillId="28" borderId="0"/>
    <xf numFmtId="0" fontId="7" fillId="28" borderId="0"/>
    <xf numFmtId="0" fontId="7" fillId="28" borderId="0"/>
    <xf numFmtId="0" fontId="7" fillId="28" borderId="0"/>
    <xf numFmtId="0" fontId="7" fillId="28" borderId="0"/>
    <xf numFmtId="0" fontId="7" fillId="28" borderId="0"/>
    <xf numFmtId="0" fontId="7" fillId="28" borderId="0"/>
    <xf numFmtId="0" fontId="30" fillId="28" borderId="0"/>
    <xf numFmtId="0" fontId="34" fillId="28" borderId="0"/>
    <xf numFmtId="0" fontId="7" fillId="28" borderId="0"/>
    <xf numFmtId="0" fontId="36" fillId="28" borderId="0"/>
    <xf numFmtId="0" fontId="31" fillId="28" borderId="0"/>
    <xf numFmtId="0" fontId="32" fillId="28" borderId="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23" borderId="3" applyNumberFormat="0" applyAlignment="0" applyProtection="0"/>
    <xf numFmtId="0" fontId="14" fillId="23" borderId="4" applyNumberFormat="0" applyAlignment="0" applyProtection="0"/>
    <xf numFmtId="0" fontId="15" fillId="10" borderId="4" applyNumberFormat="0" applyAlignment="0" applyProtection="0"/>
    <xf numFmtId="0" fontId="16" fillId="0" borderId="5" applyNumberFormat="0" applyFill="0" applyAlignment="0" applyProtection="0"/>
    <xf numFmtId="0" fontId="17" fillId="0" borderId="0" applyNumberFormat="0" applyFill="0" applyBorder="0" applyAlignment="0" applyProtection="0"/>
    <xf numFmtId="168" fontId="7" fillId="0" borderId="0" applyFont="0" applyFill="0" applyBorder="0" applyAlignment="0" applyProtection="0"/>
    <xf numFmtId="0" fontId="18" fillId="7" borderId="0" applyNumberFormat="0" applyBorder="0" applyAlignment="0" applyProtection="0"/>
    <xf numFmtId="0" fontId="33" fillId="0" borderId="0" applyNumberFormat="0" applyFill="0" applyBorder="0" applyAlignment="0" applyProtection="0">
      <alignment vertical="top"/>
      <protection locked="0"/>
    </xf>
    <xf numFmtId="164" fontId="7" fillId="0" borderId="0" applyFont="0" applyFill="0" applyBorder="0" applyAlignment="0" applyProtection="0"/>
    <xf numFmtId="0" fontId="19" fillId="24" borderId="0" applyNumberFormat="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0" fillId="6" borderId="0" applyNumberFormat="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21" fillId="0" borderId="0" applyNumberFormat="0" applyFill="0" applyBorder="0" applyAlignment="0" applyProtection="0"/>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37" fillId="0" borderId="0"/>
    <xf numFmtId="0" fontId="25" fillId="0" borderId="10" applyNumberFormat="0" applyFill="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6" fillId="0" borderId="0" applyNumberFormat="0" applyFill="0" applyBorder="0" applyAlignment="0" applyProtection="0"/>
    <xf numFmtId="0" fontId="27" fillId="26" borderId="11" applyNumberFormat="0" applyAlignment="0" applyProtection="0"/>
    <xf numFmtId="0" fontId="7" fillId="0" borderId="0"/>
    <xf numFmtId="0" fontId="38" fillId="0" borderId="0"/>
    <xf numFmtId="0" fontId="7" fillId="0" borderId="0"/>
    <xf numFmtId="43" fontId="7" fillId="0" borderId="0" applyFont="0" applyFill="0" applyBorder="0" applyAlignment="0" applyProtection="0"/>
    <xf numFmtId="164" fontId="7" fillId="0" borderId="0" applyFont="0" applyFill="0" applyBorder="0" applyAlignment="0" applyProtection="0"/>
    <xf numFmtId="0" fontId="38" fillId="0" borderId="0"/>
    <xf numFmtId="0" fontId="7" fillId="0" borderId="0"/>
    <xf numFmtId="0" fontId="6" fillId="0" borderId="0"/>
    <xf numFmtId="0" fontId="8" fillId="0" borderId="0"/>
    <xf numFmtId="0" fontId="6" fillId="0" borderId="0"/>
    <xf numFmtId="0" fontId="7" fillId="0" borderId="0"/>
    <xf numFmtId="43" fontId="38" fillId="0" borderId="0" applyFont="0" applyFill="0" applyBorder="0" applyAlignment="0" applyProtection="0"/>
    <xf numFmtId="44" fontId="38" fillId="0" borderId="0" applyFont="0" applyFill="0" applyBorder="0" applyAlignment="0" applyProtection="0"/>
  </cellStyleXfs>
  <cellXfs count="1174">
    <xf numFmtId="0" fontId="0" fillId="0" borderId="0" xfId="0"/>
    <xf numFmtId="0" fontId="0" fillId="2" borderId="0" xfId="0" applyFill="1" applyAlignment="1">
      <alignment horizontal="center"/>
    </xf>
    <xf numFmtId="0" fontId="3" fillId="2" borderId="1" xfId="0" applyFont="1" applyFill="1" applyBorder="1" applyAlignment="1">
      <alignment horizontal="center"/>
    </xf>
    <xf numFmtId="0" fontId="0" fillId="0" borderId="1" xfId="0" applyBorder="1"/>
    <xf numFmtId="0" fontId="0" fillId="0" borderId="0" xfId="0" applyAlignment="1">
      <alignment horizontal="center"/>
    </xf>
    <xf numFmtId="0" fontId="5"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49" fontId="0" fillId="0" borderId="0" xfId="0" applyNumberFormat="1" applyAlignment="1">
      <alignment wrapText="1"/>
    </xf>
    <xf numFmtId="49" fontId="0" fillId="0" borderId="1" xfId="0" applyNumberFormat="1" applyFill="1" applyBorder="1" applyAlignment="1">
      <alignment horizontal="center" vertical="center" wrapText="1"/>
    </xf>
    <xf numFmtId="49" fontId="0" fillId="0" borderId="0" xfId="0" applyNumberFormat="1" applyAlignment="1">
      <alignment horizontal="center"/>
    </xf>
    <xf numFmtId="49" fontId="0" fillId="0" borderId="0" xfId="0" applyNumberFormat="1"/>
    <xf numFmtId="0" fontId="0" fillId="2" borderId="0" xfId="0" applyFill="1" applyBorder="1" applyAlignment="1">
      <alignment horizontal="center"/>
    </xf>
    <xf numFmtId="3" fontId="0" fillId="0" borderId="1" xfId="0" applyNumberFormat="1" applyBorder="1"/>
    <xf numFmtId="0" fontId="0" fillId="2" borderId="0" xfId="0" applyFill="1" applyAlignment="1"/>
    <xf numFmtId="0" fontId="0" fillId="2" borderId="0" xfId="0" applyFill="1" applyAlignment="1">
      <alignment horizontal="center" vertical="center"/>
    </xf>
    <xf numFmtId="0" fontId="3" fillId="2" borderId="1" xfId="0" applyFont="1" applyFill="1" applyBorder="1" applyAlignment="1"/>
    <xf numFmtId="0" fontId="3" fillId="2" borderId="1" xfId="0" applyFont="1" applyFill="1" applyBorder="1" applyAlignment="1">
      <alignment horizontal="center" vertical="center"/>
    </xf>
    <xf numFmtId="3" fontId="7" fillId="0" borderId="1" xfId="4" applyNumberFormat="1" applyFont="1" applyBorder="1" applyAlignment="1" applyProtection="1">
      <alignment horizontal="center" vertical="center"/>
      <protection locked="0"/>
    </xf>
    <xf numFmtId="0" fontId="0" fillId="0" borderId="0" xfId="0" applyAlignment="1"/>
    <xf numFmtId="0" fontId="0" fillId="0" borderId="0" xfId="0" applyAlignment="1">
      <alignment horizontal="center" vertical="center"/>
    </xf>
    <xf numFmtId="0" fontId="0" fillId="0" borderId="1" xfId="0" applyBorder="1" applyAlignment="1"/>
    <xf numFmtId="0" fontId="0" fillId="0" borderId="1" xfId="0" applyBorder="1" applyAlignment="1">
      <alignment horizontal="center"/>
    </xf>
    <xf numFmtId="0" fontId="0" fillId="0" borderId="0" xfId="0" applyFill="1" applyAlignment="1">
      <alignment horizontal="center"/>
    </xf>
    <xf numFmtId="0" fontId="2" fillId="4" borderId="1" xfId="1" applyNumberFormat="1" applyFont="1" applyFill="1" applyBorder="1" applyAlignment="1">
      <alignment horizontal="center" vertical="center" wrapText="1"/>
    </xf>
    <xf numFmtId="0" fontId="2" fillId="4" borderId="1" xfId="1" applyNumberFormat="1" applyFont="1" applyFill="1" applyBorder="1" applyAlignment="1">
      <alignment horizontal="center" vertical="center" wrapText="1" readingOrder="1"/>
    </xf>
    <xf numFmtId="0" fontId="2" fillId="4" borderId="1" xfId="1" applyNumberFormat="1" applyFont="1" applyFill="1" applyBorder="1" applyAlignment="1">
      <alignment horizontal="center" vertical="top" wrapText="1"/>
    </xf>
    <xf numFmtId="0" fontId="0" fillId="0" borderId="1" xfId="0" applyBorder="1"/>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0" fillId="0" borderId="1" xfId="0" applyNumberFormat="1" applyBorder="1"/>
    <xf numFmtId="3" fontId="7" fillId="0" borderId="1" xfId="4" applyNumberFormat="1" applyFont="1" applyBorder="1" applyAlignment="1" applyProtection="1">
      <alignment horizontal="center" vertical="center"/>
      <protection locked="0"/>
    </xf>
    <xf numFmtId="0" fontId="0" fillId="0" borderId="0" xfId="0"/>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9" fontId="0" fillId="0" borderId="1" xfId="3" applyFont="1" applyBorder="1"/>
    <xf numFmtId="0" fontId="0" fillId="0" borderId="1" xfId="0" applyBorder="1"/>
    <xf numFmtId="0" fontId="4" fillId="0" borderId="1" xfId="0" applyFont="1" applyBorder="1"/>
    <xf numFmtId="0" fontId="4" fillId="0" borderId="1" xfId="0" applyFont="1" applyBorder="1" applyAlignment="1">
      <alignment horizontal="center" vertical="center"/>
    </xf>
    <xf numFmtId="3"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2" xfId="4" applyNumberFormat="1" applyFont="1" applyBorder="1" applyAlignment="1" applyProtection="1">
      <alignment horizontal="center" vertical="center"/>
      <protection locked="0"/>
    </xf>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9" fontId="7" fillId="0" borderId="1" xfId="3" applyFont="1" applyBorder="1" applyAlignment="1" applyProtection="1">
      <alignment horizontal="center" vertical="center"/>
      <protection locked="0"/>
    </xf>
    <xf numFmtId="165" fontId="7" fillId="0" borderId="1" xfId="3" applyNumberFormat="1" applyFont="1" applyBorder="1" applyAlignment="1" applyProtection="1">
      <alignment horizontal="center" vertical="center"/>
      <protection locked="0"/>
    </xf>
    <xf numFmtId="165"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left" vertical="center" wrapText="1"/>
      <protection locked="0"/>
    </xf>
    <xf numFmtId="0" fontId="0" fillId="0" borderId="1" xfId="0" applyBorder="1"/>
    <xf numFmtId="0" fontId="4" fillId="0" borderId="1" xfId="0" applyFont="1" applyBorder="1"/>
    <xf numFmtId="0" fontId="4" fillId="0" borderId="1" xfId="0" applyFont="1" applyBorder="1" applyAlignment="1">
      <alignment horizontal="center" vertical="center"/>
    </xf>
    <xf numFmtId="3"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2" xfId="4" applyNumberFormat="1" applyFont="1" applyBorder="1" applyAlignment="1" applyProtection="1">
      <alignment horizontal="center" vertical="center"/>
      <protection locked="0"/>
    </xf>
    <xf numFmtId="0" fontId="0" fillId="0" borderId="1" xfId="0" applyBorder="1"/>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9" fontId="7" fillId="0" borderId="1" xfId="3" applyFont="1" applyBorder="1" applyAlignment="1" applyProtection="1">
      <alignment horizontal="center" vertical="center"/>
      <protection locked="0"/>
    </xf>
    <xf numFmtId="165" fontId="7" fillId="0" borderId="1" xfId="3" applyNumberFormat="1" applyFont="1" applyBorder="1" applyAlignment="1" applyProtection="1">
      <alignment horizontal="center" vertical="center"/>
      <protection locked="0"/>
    </xf>
    <xf numFmtId="165"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left" vertical="center" wrapText="1"/>
      <protection locked="0"/>
    </xf>
    <xf numFmtId="0" fontId="0" fillId="0" borderId="0" xfId="0"/>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9" fontId="0" fillId="0" borderId="1" xfId="3" applyFont="1" applyBorder="1"/>
    <xf numFmtId="0" fontId="0" fillId="0" borderId="1" xfId="0" applyBorder="1"/>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9" fontId="0" fillId="0" borderId="1" xfId="3" applyFont="1" applyBorder="1"/>
    <xf numFmtId="0" fontId="0" fillId="0" borderId="1" xfId="0" applyBorder="1"/>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0" fontId="0" fillId="0" borderId="1" xfId="0" applyBorder="1"/>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9" fontId="0" fillId="0" borderId="1" xfId="3" applyFont="1" applyBorder="1"/>
    <xf numFmtId="166" fontId="0" fillId="0" borderId="1" xfId="3" applyNumberFormat="1" applyFont="1" applyBorder="1"/>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9" fontId="0" fillId="0" borderId="1" xfId="3" applyFont="1" applyBorder="1"/>
    <xf numFmtId="0" fontId="0" fillId="0" borderId="1" xfId="0" applyBorder="1"/>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0" fontId="0" fillId="0" borderId="1" xfId="0" applyBorder="1"/>
    <xf numFmtId="0" fontId="4" fillId="0" borderId="1" xfId="0" applyFont="1" applyBorder="1"/>
    <xf numFmtId="0" fontId="4" fillId="0" borderId="1" xfId="0" applyFont="1" applyBorder="1" applyAlignment="1">
      <alignment horizontal="center" vertical="center"/>
    </xf>
    <xf numFmtId="3"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2" xfId="4" applyNumberFormat="1" applyFont="1" applyBorder="1" applyAlignment="1" applyProtection="1">
      <alignment horizontal="center" vertical="center"/>
      <protection locked="0"/>
    </xf>
    <xf numFmtId="0" fontId="0" fillId="0" borderId="1" xfId="0" applyBorder="1"/>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9" fontId="7" fillId="0" borderId="1" xfId="3" applyFont="1" applyBorder="1" applyAlignment="1" applyProtection="1">
      <alignment horizontal="center" vertical="center"/>
      <protection locked="0"/>
    </xf>
    <xf numFmtId="165" fontId="7" fillId="0" borderId="1" xfId="3" applyNumberFormat="1" applyFont="1" applyBorder="1" applyAlignment="1" applyProtection="1">
      <alignment horizontal="center" vertical="center"/>
      <protection locked="0"/>
    </xf>
    <xf numFmtId="3" fontId="7" fillId="0" borderId="1" xfId="4" applyNumberFormat="1" applyFont="1" applyBorder="1" applyAlignment="1" applyProtection="1">
      <alignment vertical="center" wrapText="1"/>
      <protection locked="0"/>
    </xf>
    <xf numFmtId="3" fontId="7" fillId="0" borderId="1" xfId="4" applyNumberFormat="1" applyFont="1" applyBorder="1" applyAlignment="1" applyProtection="1">
      <alignment horizontal="left" vertical="center" wrapText="1"/>
      <protection locked="0"/>
    </xf>
    <xf numFmtId="0" fontId="0" fillId="0" borderId="1" xfId="0" applyBorder="1" applyAlignment="1">
      <alignment horizontal="center"/>
    </xf>
    <xf numFmtId="0" fontId="0" fillId="0" borderId="1" xfId="0" applyBorder="1"/>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0" fillId="0" borderId="1" xfId="0" applyNumberFormat="1" applyBorder="1"/>
    <xf numFmtId="3" fontId="7" fillId="0" borderId="1" xfId="4" applyNumberFormat="1" applyFont="1" applyBorder="1" applyAlignment="1" applyProtection="1">
      <alignment horizontal="center" vertical="center"/>
      <protection locked="0"/>
    </xf>
    <xf numFmtId="0" fontId="0" fillId="0" borderId="0" xfId="0"/>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9" fontId="0" fillId="0" borderId="1" xfId="3" applyFont="1" applyBorder="1"/>
    <xf numFmtId="0" fontId="0" fillId="0" borderId="1" xfId="0" applyBorder="1"/>
    <xf numFmtId="0" fontId="4" fillId="0" borderId="1" xfId="0" applyFont="1" applyBorder="1"/>
    <xf numFmtId="0" fontId="4" fillId="0" borderId="1" xfId="0" applyFont="1" applyBorder="1" applyAlignment="1">
      <alignment horizontal="center" vertical="center"/>
    </xf>
    <xf numFmtId="3"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2" xfId="4" applyNumberFormat="1" applyFont="1" applyBorder="1" applyAlignment="1" applyProtection="1">
      <alignment horizontal="center" vertical="center"/>
      <protection locked="0"/>
    </xf>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9" fontId="7" fillId="0" borderId="1" xfId="3" applyFont="1" applyBorder="1" applyAlignment="1" applyProtection="1">
      <alignment horizontal="center" vertical="center"/>
      <protection locked="0"/>
    </xf>
    <xf numFmtId="165" fontId="7" fillId="0" borderId="1" xfId="3" applyNumberFormat="1" applyFont="1" applyBorder="1" applyAlignment="1" applyProtection="1">
      <alignment horizontal="center" vertical="center"/>
      <protection locked="0"/>
    </xf>
    <xf numFmtId="165"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left" vertical="center" wrapText="1"/>
      <protection locked="0"/>
    </xf>
    <xf numFmtId="0" fontId="4" fillId="0" borderId="1" xfId="0" applyFont="1" applyBorder="1"/>
    <xf numFmtId="0" fontId="4" fillId="0" borderId="1" xfId="0" applyFont="1" applyBorder="1" applyAlignment="1">
      <alignment horizontal="center" vertical="center"/>
    </xf>
    <xf numFmtId="3"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2" xfId="4" applyNumberFormat="1" applyFont="1" applyBorder="1" applyAlignment="1" applyProtection="1">
      <alignment horizontal="center" vertical="center"/>
      <protection locked="0"/>
    </xf>
    <xf numFmtId="3" fontId="4" fillId="0" borderId="1" xfId="0" applyNumberFormat="1" applyFont="1" applyBorder="1"/>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165" fontId="7" fillId="0" borderId="1" xfId="3" applyNumberFormat="1" applyFont="1" applyBorder="1" applyAlignment="1" applyProtection="1">
      <alignment horizontal="center" vertical="center"/>
      <protection locked="0"/>
    </xf>
    <xf numFmtId="166" fontId="7" fillId="0" borderId="1" xfId="3"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167" fontId="4" fillId="0" borderId="1" xfId="0" applyNumberFormat="1" applyFont="1" applyBorder="1" applyAlignment="1">
      <alignment horizontal="center" vertical="center"/>
    </xf>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66" fontId="0" fillId="0" borderId="1" xfId="3" applyNumberFormat="1" applyFont="1" applyBorder="1"/>
    <xf numFmtId="0" fontId="0" fillId="0" borderId="1" xfId="0" applyBorder="1"/>
    <xf numFmtId="0" fontId="4" fillId="0" borderId="1" xfId="0" applyFont="1" applyBorder="1"/>
    <xf numFmtId="0" fontId="4" fillId="0" borderId="1" xfId="0" applyFont="1" applyBorder="1" applyAlignment="1">
      <alignment horizontal="center" vertical="center"/>
    </xf>
    <xf numFmtId="3" fontId="0" fillId="0" borderId="1" xfId="0" applyNumberFormat="1" applyBorder="1"/>
    <xf numFmtId="3" fontId="7" fillId="0" borderId="1" xfId="4" applyNumberFormat="1" applyFont="1" applyBorder="1" applyAlignment="1" applyProtection="1">
      <alignment horizontal="center" vertical="center"/>
      <protection locked="0"/>
    </xf>
    <xf numFmtId="0" fontId="0" fillId="0" borderId="1" xfId="0" applyBorder="1" applyAlignment="1">
      <alignment horizontal="center"/>
    </xf>
    <xf numFmtId="3" fontId="7" fillId="0" borderId="2" xfId="4" applyNumberFormat="1" applyFont="1" applyBorder="1" applyAlignment="1" applyProtection="1">
      <alignment horizontal="center" vertical="center"/>
      <protection locked="0"/>
    </xf>
    <xf numFmtId="0" fontId="0" fillId="0" borderId="1" xfId="0" applyBorder="1"/>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9" fontId="7" fillId="0" borderId="1" xfId="3" applyFont="1" applyBorder="1" applyAlignment="1" applyProtection="1">
      <alignment horizontal="center" vertical="center"/>
      <protection locked="0"/>
    </xf>
    <xf numFmtId="165" fontId="7" fillId="0" borderId="1" xfId="3" applyNumberFormat="1" applyFont="1" applyBorder="1" applyAlignment="1" applyProtection="1">
      <alignment horizontal="center" vertical="center"/>
      <protection locked="0"/>
    </xf>
    <xf numFmtId="165"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left" vertical="center" wrapText="1"/>
      <protection locked="0"/>
    </xf>
    <xf numFmtId="0" fontId="0" fillId="0" borderId="0" xfId="0"/>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9" fontId="0" fillId="0" borderId="1" xfId="3" applyFont="1" applyBorder="1"/>
    <xf numFmtId="0" fontId="0" fillId="0" borderId="1" xfId="0" applyBorder="1"/>
    <xf numFmtId="0" fontId="4" fillId="0" borderId="1" xfId="0" applyFont="1" applyBorder="1"/>
    <xf numFmtId="0" fontId="4" fillId="0" borderId="1" xfId="0" applyFont="1" applyBorder="1" applyAlignment="1">
      <alignment horizontal="center" vertical="center"/>
    </xf>
    <xf numFmtId="3"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2" xfId="4" applyNumberFormat="1" applyFont="1" applyBorder="1" applyAlignment="1" applyProtection="1">
      <alignment horizontal="center" vertical="center"/>
      <protection locked="0"/>
    </xf>
    <xf numFmtId="0" fontId="0" fillId="0" borderId="1" xfId="0" applyBorder="1"/>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9" fontId="7" fillId="0" borderId="1" xfId="3" applyFont="1" applyBorder="1" applyAlignment="1" applyProtection="1">
      <alignment horizontal="center" vertical="center"/>
      <protection locked="0"/>
    </xf>
    <xf numFmtId="165" fontId="7" fillId="0" borderId="1" xfId="3" applyNumberFormat="1" applyFont="1" applyBorder="1" applyAlignment="1" applyProtection="1">
      <alignment horizontal="center" vertical="center"/>
      <protection locked="0"/>
    </xf>
    <xf numFmtId="165"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left" vertical="center" wrapText="1"/>
      <protection locked="0"/>
    </xf>
    <xf numFmtId="0" fontId="0" fillId="0" borderId="0" xfId="0"/>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9" fontId="0" fillId="0" borderId="1" xfId="3" applyFont="1" applyBorder="1"/>
    <xf numFmtId="0" fontId="0" fillId="0" borderId="1" xfId="0" applyBorder="1"/>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0" fontId="0" fillId="0" borderId="0" xfId="0"/>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9" fontId="0" fillId="0" borderId="1" xfId="3" applyFont="1" applyBorder="1"/>
    <xf numFmtId="0" fontId="0" fillId="0" borderId="1" xfId="0" applyBorder="1"/>
    <xf numFmtId="0" fontId="4" fillId="0" borderId="1" xfId="0" applyFont="1" applyBorder="1"/>
    <xf numFmtId="0" fontId="4" fillId="0" borderId="1" xfId="0" applyFont="1" applyBorder="1" applyAlignment="1">
      <alignment horizontal="center" vertical="center"/>
    </xf>
    <xf numFmtId="3"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2" xfId="4" applyNumberFormat="1" applyFont="1" applyBorder="1" applyAlignment="1" applyProtection="1">
      <alignment horizontal="center" vertical="center"/>
      <protection locked="0"/>
    </xf>
    <xf numFmtId="0" fontId="0" fillId="0" borderId="1" xfId="0" applyBorder="1"/>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9" fontId="7" fillId="0" borderId="1" xfId="3" applyFont="1" applyBorder="1" applyAlignment="1" applyProtection="1">
      <alignment horizontal="center" vertical="center"/>
      <protection locked="0"/>
    </xf>
    <xf numFmtId="165" fontId="7" fillId="0" borderId="1" xfId="3" applyNumberFormat="1" applyFont="1" applyBorder="1" applyAlignment="1" applyProtection="1">
      <alignment horizontal="center" vertical="center"/>
      <protection locked="0"/>
    </xf>
    <xf numFmtId="165"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left" vertical="center" wrapText="1"/>
      <protection locked="0"/>
    </xf>
    <xf numFmtId="0" fontId="0" fillId="0" borderId="0" xfId="0"/>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9" fontId="0" fillId="0" borderId="1" xfId="3" applyFont="1" applyBorder="1"/>
    <xf numFmtId="0" fontId="4" fillId="0" borderId="1" xfId="0" applyFont="1" applyBorder="1"/>
    <xf numFmtId="0" fontId="4" fillId="0" borderId="1" xfId="0" applyFont="1" applyBorder="1" applyAlignment="1">
      <alignment horizontal="center" vertical="center"/>
    </xf>
    <xf numFmtId="3"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2" xfId="4" applyNumberFormat="1" applyFont="1" applyBorder="1" applyAlignment="1" applyProtection="1">
      <alignment horizontal="center" vertical="center"/>
      <protection locked="0"/>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3" fontId="4" fillId="0" borderId="1" xfId="0" applyNumberFormat="1" applyFont="1" applyBorder="1"/>
    <xf numFmtId="164" fontId="7" fillId="0" borderId="1" xfId="0" applyNumberFormat="1" applyFont="1" applyBorder="1" applyAlignment="1">
      <alignment horizontal="center" vertical="center"/>
    </xf>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9" fontId="7" fillId="0" borderId="1" xfId="3" applyFont="1" applyBorder="1" applyAlignment="1" applyProtection="1">
      <alignment horizontal="center" vertical="center"/>
      <protection locked="0"/>
    </xf>
    <xf numFmtId="165" fontId="7" fillId="0" borderId="1" xfId="3" applyNumberFormat="1" applyFont="1" applyBorder="1" applyAlignment="1" applyProtection="1">
      <alignment horizontal="center" vertical="center"/>
      <protection locked="0"/>
    </xf>
    <xf numFmtId="165"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left" vertical="center" wrapText="1"/>
      <protection locked="0"/>
    </xf>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3" fontId="7" fillId="0" borderId="1" xfId="4" applyNumberFormat="1" applyFont="1" applyBorder="1" applyAlignment="1" applyProtection="1">
      <alignment horizontal="center" vertical="center"/>
      <protection locked="0"/>
    </xf>
    <xf numFmtId="166" fontId="0" fillId="0" borderId="1" xfId="3" applyNumberFormat="1" applyFont="1" applyBorder="1"/>
    <xf numFmtId="0" fontId="0" fillId="0" borderId="1" xfId="0" applyBorder="1"/>
    <xf numFmtId="0" fontId="4" fillId="0" borderId="1" xfId="0" applyFont="1" applyBorder="1"/>
    <xf numFmtId="0" fontId="4" fillId="0" borderId="1" xfId="0" applyFont="1" applyBorder="1" applyAlignment="1">
      <alignment horizontal="center" vertical="center"/>
    </xf>
    <xf numFmtId="3"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2" xfId="4" applyNumberFormat="1" applyFont="1" applyBorder="1" applyAlignment="1" applyProtection="1">
      <alignment horizontal="center" vertical="center"/>
      <protection locked="0"/>
    </xf>
    <xf numFmtId="0" fontId="0" fillId="0" borderId="1" xfId="0" applyBorder="1"/>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9" fontId="7" fillId="0" borderId="1" xfId="3" applyFont="1" applyBorder="1" applyAlignment="1" applyProtection="1">
      <alignment horizontal="center" vertical="center"/>
      <protection locked="0"/>
    </xf>
    <xf numFmtId="165" fontId="7" fillId="0" borderId="1" xfId="3" applyNumberFormat="1" applyFont="1" applyBorder="1" applyAlignment="1" applyProtection="1">
      <alignment horizontal="center" vertical="center"/>
      <protection locked="0"/>
    </xf>
    <xf numFmtId="165"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left" vertical="center" wrapText="1"/>
      <protection locked="0"/>
    </xf>
    <xf numFmtId="0" fontId="0" fillId="0" borderId="0" xfId="0"/>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9" fontId="0" fillId="0" borderId="1" xfId="3" applyFont="1" applyBorder="1"/>
    <xf numFmtId="0" fontId="0" fillId="0" borderId="1" xfId="0" applyBorder="1"/>
    <xf numFmtId="0" fontId="4" fillId="0" borderId="1" xfId="0" applyFont="1" applyBorder="1"/>
    <xf numFmtId="0" fontId="4" fillId="0" borderId="1" xfId="0" applyFont="1" applyBorder="1" applyAlignment="1">
      <alignment horizontal="center" vertical="center"/>
    </xf>
    <xf numFmtId="3"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2" xfId="4" applyNumberFormat="1" applyFont="1" applyBorder="1" applyAlignment="1" applyProtection="1">
      <alignment horizontal="center" vertical="center"/>
      <protection locked="0"/>
    </xf>
    <xf numFmtId="0" fontId="0" fillId="0" borderId="1" xfId="0" applyBorder="1"/>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9" fontId="7" fillId="0" borderId="1" xfId="3" applyFont="1" applyBorder="1" applyAlignment="1" applyProtection="1">
      <alignment horizontal="center" vertical="center"/>
      <protection locked="0"/>
    </xf>
    <xf numFmtId="165" fontId="7" fillId="0" borderId="1" xfId="3" applyNumberFormat="1" applyFont="1" applyBorder="1" applyAlignment="1" applyProtection="1">
      <alignment horizontal="center" vertical="center"/>
      <protection locked="0"/>
    </xf>
    <xf numFmtId="165"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left" vertical="center" wrapText="1"/>
      <protection locked="0"/>
    </xf>
    <xf numFmtId="0" fontId="0" fillId="0" borderId="0" xfId="0"/>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9" fontId="0" fillId="0" borderId="1" xfId="3" applyFont="1" applyBorder="1"/>
    <xf numFmtId="0" fontId="0" fillId="0" borderId="1" xfId="0" applyBorder="1"/>
    <xf numFmtId="0" fontId="4" fillId="0" borderId="1" xfId="0" applyFont="1" applyBorder="1"/>
    <xf numFmtId="0" fontId="4" fillId="0" borderId="1" xfId="0" applyFont="1" applyBorder="1" applyAlignment="1">
      <alignment horizontal="center" vertical="center"/>
    </xf>
    <xf numFmtId="3" fontId="0" fillId="0" borderId="1" xfId="0" applyNumberFormat="1" applyBorder="1"/>
    <xf numFmtId="3" fontId="7" fillId="0" borderId="2" xfId="4" applyNumberFormat="1" applyFont="1" applyBorder="1" applyAlignment="1" applyProtection="1">
      <alignment horizontal="center" vertical="center"/>
      <protection locked="0"/>
    </xf>
    <xf numFmtId="0" fontId="0" fillId="0" borderId="1" xfId="0" applyBorder="1"/>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7" fillId="0" borderId="2" xfId="4"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9" fontId="7" fillId="0" borderId="1" xfId="3" applyFont="1" applyBorder="1" applyAlignment="1" applyProtection="1">
      <alignment horizontal="center" vertical="center"/>
      <protection locked="0"/>
    </xf>
    <xf numFmtId="165" fontId="7" fillId="0" borderId="1" xfId="3"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9" fontId="0" fillId="0" borderId="1" xfId="3" applyFont="1" applyBorder="1"/>
    <xf numFmtId="0" fontId="0" fillId="0" borderId="1" xfId="0" applyBorder="1"/>
    <xf numFmtId="0" fontId="4" fillId="0" borderId="1" xfId="0" applyFont="1" applyBorder="1"/>
    <xf numFmtId="0" fontId="4" fillId="0" borderId="1" xfId="0" applyFont="1" applyBorder="1" applyAlignment="1">
      <alignment horizontal="center" vertical="center"/>
    </xf>
    <xf numFmtId="3"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2" xfId="4" applyNumberFormat="1" applyFont="1" applyBorder="1" applyAlignment="1" applyProtection="1">
      <alignment horizontal="center" vertical="center"/>
      <protection locked="0"/>
    </xf>
    <xf numFmtId="0" fontId="0" fillId="0" borderId="1" xfId="0" applyBorder="1"/>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9" fontId="7" fillId="0" borderId="1" xfId="3" applyFont="1" applyBorder="1" applyAlignment="1" applyProtection="1">
      <alignment horizontal="center" vertical="center"/>
      <protection locked="0"/>
    </xf>
    <xf numFmtId="165" fontId="7" fillId="0" borderId="1" xfId="3" applyNumberFormat="1" applyFont="1" applyBorder="1" applyAlignment="1" applyProtection="1">
      <alignment horizontal="center" vertical="center"/>
      <protection locked="0"/>
    </xf>
    <xf numFmtId="165"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left" vertical="center" wrapText="1"/>
      <protection locked="0"/>
    </xf>
    <xf numFmtId="0" fontId="0" fillId="0" borderId="0" xfId="0"/>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9" fontId="0" fillId="0" borderId="1" xfId="3" applyFont="1" applyBorder="1"/>
    <xf numFmtId="0" fontId="0" fillId="0" borderId="1" xfId="0" applyBorder="1"/>
    <xf numFmtId="0" fontId="4" fillId="0" borderId="1" xfId="0" applyFont="1" applyBorder="1"/>
    <xf numFmtId="0" fontId="4" fillId="0" borderId="1" xfId="0" applyFont="1" applyBorder="1" applyAlignment="1">
      <alignment horizontal="center" vertical="center"/>
    </xf>
    <xf numFmtId="3"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2" xfId="4" applyNumberFormat="1" applyFont="1" applyBorder="1" applyAlignment="1" applyProtection="1">
      <alignment horizontal="center" vertical="center"/>
      <protection locked="0"/>
    </xf>
    <xf numFmtId="0" fontId="0" fillId="0" borderId="1" xfId="0" applyBorder="1"/>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9" fontId="7" fillId="0" borderId="1" xfId="3" applyFont="1" applyBorder="1" applyAlignment="1" applyProtection="1">
      <alignment horizontal="center" vertical="center"/>
      <protection locked="0"/>
    </xf>
    <xf numFmtId="165" fontId="7" fillId="0" borderId="1" xfId="3" applyNumberFormat="1" applyFont="1" applyBorder="1" applyAlignment="1" applyProtection="1">
      <alignment horizontal="center" vertical="center"/>
      <protection locked="0"/>
    </xf>
    <xf numFmtId="165"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left" vertical="center" wrapText="1"/>
      <protection locked="0"/>
    </xf>
    <xf numFmtId="0" fontId="0" fillId="0" borderId="0" xfId="0"/>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9" fontId="0" fillId="0" borderId="1" xfId="3" applyFont="1" applyBorder="1"/>
    <xf numFmtId="0" fontId="0" fillId="0" borderId="1" xfId="0" applyBorder="1"/>
    <xf numFmtId="0" fontId="4" fillId="0" borderId="1" xfId="0" applyFont="1" applyBorder="1"/>
    <xf numFmtId="0" fontId="4" fillId="0" borderId="1" xfId="0" applyFont="1" applyBorder="1" applyAlignment="1">
      <alignment horizontal="center" vertical="center"/>
    </xf>
    <xf numFmtId="3"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2" xfId="4" applyNumberFormat="1" applyFont="1" applyBorder="1" applyAlignment="1" applyProtection="1">
      <alignment horizontal="center" vertical="center"/>
      <protection locked="0"/>
    </xf>
    <xf numFmtId="0" fontId="0" fillId="0" borderId="1" xfId="0" applyBorder="1"/>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9" fontId="7" fillId="0" borderId="1" xfId="3" applyFont="1" applyBorder="1" applyAlignment="1" applyProtection="1">
      <alignment horizontal="center" vertical="center"/>
      <protection locked="0"/>
    </xf>
    <xf numFmtId="165" fontId="7" fillId="0" borderId="1" xfId="3" applyNumberFormat="1" applyFont="1" applyBorder="1" applyAlignment="1" applyProtection="1">
      <alignment horizontal="center" vertical="center"/>
      <protection locked="0"/>
    </xf>
    <xf numFmtId="165"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left" vertical="center" wrapText="1"/>
      <protection locked="0"/>
    </xf>
    <xf numFmtId="0" fontId="0" fillId="0" borderId="0" xfId="0"/>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9" fontId="0" fillId="0" borderId="1" xfId="3" applyFont="1" applyBorder="1"/>
    <xf numFmtId="0" fontId="4" fillId="0" borderId="1" xfId="0" applyFont="1" applyBorder="1" applyAlignment="1">
      <alignment horizontal="center"/>
    </xf>
    <xf numFmtId="0" fontId="0" fillId="0" borderId="1" xfId="0" applyBorder="1" applyAlignment="1">
      <alignment horizontal="center" vertical="center"/>
    </xf>
    <xf numFmtId="0" fontId="4" fillId="0" borderId="1" xfId="0" applyFont="1" applyBorder="1" applyAlignment="1">
      <alignment horizontal="center" vertical="center"/>
    </xf>
    <xf numFmtId="3"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2" xfId="4" applyNumberFormat="1" applyFont="1" applyBorder="1" applyAlignment="1" applyProtection="1">
      <alignment horizontal="center" vertical="center"/>
      <protection locked="0"/>
    </xf>
    <xf numFmtId="3" fontId="4" fillId="0" borderId="1" xfId="0" applyNumberFormat="1" applyFont="1" applyBorder="1"/>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165" fontId="7" fillId="0" borderId="1" xfId="3" applyNumberFormat="1" applyFont="1" applyBorder="1" applyAlignment="1" applyProtection="1">
      <alignment horizontal="center" vertical="center"/>
      <protection locked="0"/>
    </xf>
    <xf numFmtId="10" fontId="7" fillId="0" borderId="1" xfId="3" applyNumberFormat="1" applyFont="1" applyBorder="1" applyAlignment="1" applyProtection="1">
      <alignment horizontal="center" vertical="center"/>
      <protection locked="0"/>
    </xf>
    <xf numFmtId="0" fontId="0" fillId="0" borderId="1" xfId="0" applyBorder="1"/>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10" fontId="0" fillId="0" borderId="1" xfId="3" applyNumberFormat="1" applyFont="1" applyBorder="1"/>
    <xf numFmtId="0" fontId="4" fillId="0" borderId="1" xfId="0" applyFont="1" applyBorder="1"/>
    <xf numFmtId="0" fontId="4" fillId="0" borderId="1" xfId="0" applyFont="1" applyBorder="1" applyAlignment="1">
      <alignment horizontal="center" vertical="center"/>
    </xf>
    <xf numFmtId="3" fontId="0" fillId="0" borderId="1" xfId="0" applyNumberFormat="1" applyBorder="1"/>
    <xf numFmtId="3" fontId="7" fillId="0" borderId="2" xfId="4" applyNumberFormat="1" applyFont="1" applyBorder="1" applyAlignment="1" applyProtection="1">
      <alignment horizontal="center" vertical="center"/>
      <protection locked="0"/>
    </xf>
    <xf numFmtId="3" fontId="9" fillId="0" borderId="1" xfId="0" applyNumberFormat="1" applyFont="1" applyBorder="1"/>
    <xf numFmtId="164" fontId="0" fillId="0" borderId="1" xfId="0" applyNumberFormat="1" applyBorder="1"/>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10" fontId="0" fillId="0" borderId="1" xfId="3" applyNumberFormat="1" applyFont="1" applyBorder="1"/>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165" fontId="7" fillId="0" borderId="1" xfId="3" applyNumberFormat="1" applyFont="1" applyBorder="1" applyAlignment="1" applyProtection="1">
      <alignment horizontal="center" vertical="center"/>
      <protection locked="0"/>
    </xf>
    <xf numFmtId="166" fontId="7" fillId="0" borderId="1" xfId="3"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3" fontId="7" fillId="0" borderId="1" xfId="4" applyNumberFormat="1" applyFont="1" applyBorder="1" applyAlignment="1" applyProtection="1">
      <alignment horizontal="center" vertical="center"/>
      <protection locked="0"/>
    </xf>
    <xf numFmtId="166" fontId="0" fillId="0" borderId="1" xfId="3" applyNumberFormat="1" applyFont="1" applyBorder="1"/>
    <xf numFmtId="0" fontId="4" fillId="0" borderId="1" xfId="0" applyFont="1" applyFill="1" applyBorder="1"/>
    <xf numFmtId="0" fontId="4" fillId="0" borderId="1" xfId="0" applyFont="1" applyFill="1" applyBorder="1" applyAlignment="1">
      <alignment horizontal="center" vertical="center"/>
    </xf>
    <xf numFmtId="3" fontId="7" fillId="0" borderId="1" xfId="4" applyNumberFormat="1" applyFont="1" applyFill="1" applyBorder="1" applyAlignment="1" applyProtection="1">
      <alignment horizontal="center" vertical="center"/>
      <protection locked="0"/>
    </xf>
    <xf numFmtId="164" fontId="4" fillId="0" borderId="1" xfId="0" applyNumberFormat="1" applyFont="1" applyFill="1" applyBorder="1" applyAlignment="1">
      <alignment horizontal="center" vertical="center"/>
    </xf>
    <xf numFmtId="0" fontId="4" fillId="0" borderId="1" xfId="0" applyFont="1" applyFill="1" applyBorder="1"/>
    <xf numFmtId="0" fontId="4" fillId="0" borderId="1" xfId="0" applyFont="1" applyFill="1" applyBorder="1" applyAlignment="1">
      <alignment horizontal="center" vertical="center"/>
    </xf>
    <xf numFmtId="3" fontId="7" fillId="0" borderId="1" xfId="4" applyNumberFormat="1" applyFont="1" applyFill="1" applyBorder="1" applyAlignment="1" applyProtection="1">
      <alignment horizontal="center" vertical="center"/>
      <protection locked="0"/>
    </xf>
    <xf numFmtId="164" fontId="0" fillId="0" borderId="1" xfId="0" applyNumberFormat="1" applyFill="1" applyBorder="1"/>
    <xf numFmtId="166" fontId="0" fillId="0" borderId="1" xfId="3" applyNumberFormat="1" applyFont="1" applyFill="1" applyBorder="1"/>
    <xf numFmtId="0" fontId="4" fillId="0" borderId="1" xfId="0" applyFont="1" applyBorder="1"/>
    <xf numFmtId="0" fontId="4" fillId="0" borderId="1" xfId="0" applyFont="1" applyBorder="1" applyAlignment="1">
      <alignment horizontal="center" vertical="center"/>
    </xf>
    <xf numFmtId="3" fontId="0" fillId="0" borderId="1" xfId="0" applyNumberFormat="1" applyBorder="1"/>
    <xf numFmtId="3" fontId="7" fillId="0" borderId="2" xfId="4" applyNumberFormat="1" applyFont="1" applyBorder="1" applyAlignment="1" applyProtection="1">
      <alignment horizontal="center" vertical="center"/>
      <protection locked="0"/>
    </xf>
    <xf numFmtId="3" fontId="9" fillId="0" borderId="1" xfId="0" applyNumberFormat="1" applyFont="1" applyBorder="1"/>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9" fontId="7" fillId="0" borderId="1" xfId="3" applyFont="1" applyBorder="1" applyAlignment="1" applyProtection="1">
      <alignment horizontal="center" vertical="center"/>
      <protection locked="0"/>
    </xf>
    <xf numFmtId="165" fontId="7" fillId="0" borderId="1" xfId="3"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3" fontId="7" fillId="0" borderId="1" xfId="4" applyNumberFormat="1" applyFont="1" applyBorder="1" applyAlignment="1" applyProtection="1">
      <alignment horizontal="center" vertical="center"/>
      <protection locked="0"/>
    </xf>
    <xf numFmtId="9" fontId="0" fillId="0" borderId="1" xfId="3" applyFont="1" applyBorder="1"/>
    <xf numFmtId="167" fontId="0" fillId="0" borderId="1" xfId="0" applyNumberFormat="1" applyBorder="1"/>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165" fontId="7" fillId="0" borderId="1" xfId="3" applyNumberFormat="1" applyFont="1" applyBorder="1" applyAlignment="1" applyProtection="1">
      <alignment horizontal="center" vertical="center"/>
      <protection locked="0"/>
    </xf>
    <xf numFmtId="166" fontId="7" fillId="0" borderId="1" xfId="3" applyNumberFormat="1" applyFont="1" applyBorder="1" applyAlignment="1" applyProtection="1">
      <alignment horizontal="center" vertical="center"/>
      <protection locked="0"/>
    </xf>
    <xf numFmtId="0" fontId="4" fillId="0" borderId="1" xfId="0"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0" fontId="7" fillId="0" borderId="1" xfId="0" applyFont="1" applyBorder="1"/>
    <xf numFmtId="0" fontId="7" fillId="0" borderId="1" xfId="0" applyFont="1" applyBorder="1" applyAlignment="1">
      <alignment horizontal="center" vertical="center"/>
    </xf>
    <xf numFmtId="164" fontId="7" fillId="0" borderId="1" xfId="0" applyNumberFormat="1" applyFont="1" applyBorder="1" applyAlignment="1">
      <alignment horizontal="center" vertical="center"/>
    </xf>
    <xf numFmtId="0" fontId="4" fillId="0" borderId="1" xfId="0" applyFont="1" applyBorder="1" applyAlignment="1">
      <alignment horizontal="center" vertical="center"/>
    </xf>
    <xf numFmtId="164" fontId="0" fillId="0" borderId="1" xfId="0" applyNumberFormat="1" applyBorder="1"/>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0" fontId="7" fillId="0" borderId="1" xfId="0" applyFont="1" applyBorder="1"/>
    <xf numFmtId="0" fontId="7" fillId="0" borderId="1" xfId="0" applyFont="1" applyBorder="1" applyAlignment="1">
      <alignment horizontal="center" vertical="center"/>
    </xf>
    <xf numFmtId="164" fontId="9" fillId="0" borderId="1" xfId="0" applyNumberFormat="1" applyFont="1" applyBorder="1"/>
    <xf numFmtId="166" fontId="9" fillId="0" borderId="1" xfId="3" applyNumberFormat="1" applyFont="1" applyBorder="1"/>
    <xf numFmtId="0" fontId="4" fillId="0" borderId="1" xfId="0" applyFont="1" applyBorder="1" applyAlignment="1">
      <alignment horizontal="center" vertical="center"/>
    </xf>
    <xf numFmtId="3" fontId="7" fillId="0" borderId="2" xfId="4" applyNumberFormat="1" applyFont="1" applyBorder="1" applyAlignment="1" applyProtection="1">
      <alignment horizontal="center" vertical="center"/>
      <protection locked="0"/>
    </xf>
    <xf numFmtId="3" fontId="7" fillId="0" borderId="1" xfId="0" applyNumberFormat="1" applyFont="1" applyBorder="1"/>
    <xf numFmtId="0" fontId="7" fillId="0" borderId="1" xfId="0" applyFont="1" applyBorder="1" applyAlignment="1">
      <alignment horizontal="center" vertical="center"/>
    </xf>
    <xf numFmtId="3" fontId="9" fillId="2" borderId="1" xfId="0" applyNumberFormat="1" applyFont="1" applyFill="1" applyBorder="1"/>
    <xf numFmtId="3" fontId="9" fillId="0" borderId="1" xfId="0" applyNumberFormat="1" applyFont="1" applyBorder="1"/>
    <xf numFmtId="0" fontId="4" fillId="0" borderId="1" xfId="0"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0" fontId="7" fillId="0" borderId="1" xfId="0" applyFont="1" applyBorder="1"/>
    <xf numFmtId="0" fontId="7" fillId="0" borderId="1" xfId="0" applyFont="1" applyBorder="1" applyAlignment="1">
      <alignment horizontal="center" vertical="center"/>
    </xf>
    <xf numFmtId="164" fontId="7" fillId="0" borderId="1" xfId="0" applyNumberFormat="1" applyFont="1" applyBorder="1" applyAlignment="1">
      <alignment horizontal="center" vertical="center"/>
    </xf>
    <xf numFmtId="0" fontId="4" fillId="0" borderId="1" xfId="0" applyFont="1" applyBorder="1" applyAlignment="1">
      <alignment horizontal="center" vertical="center"/>
    </xf>
    <xf numFmtId="164" fontId="0" fillId="0" borderId="1" xfId="0" applyNumberFormat="1" applyBorder="1"/>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left" vertical="center" wrapText="1"/>
      <protection locked="0"/>
    </xf>
    <xf numFmtId="0" fontId="7" fillId="0" borderId="1" xfId="0" applyFont="1" applyBorder="1"/>
    <xf numFmtId="0" fontId="7" fillId="0" borderId="1" xfId="0" applyFont="1" applyBorder="1" applyAlignment="1">
      <alignment horizontal="center" vertical="center"/>
    </xf>
    <xf numFmtId="164" fontId="9" fillId="0" borderId="1" xfId="0" applyNumberFormat="1" applyFont="1" applyBorder="1"/>
    <xf numFmtId="166" fontId="9" fillId="0" borderId="1" xfId="3" applyNumberFormat="1" applyFont="1" applyBorder="1"/>
    <xf numFmtId="3" fontId="7" fillId="0" borderId="2" xfId="4" applyNumberFormat="1" applyFont="1" applyBorder="1" applyAlignment="1" applyProtection="1">
      <alignment horizontal="center" vertical="center"/>
      <protection locked="0"/>
    </xf>
    <xf numFmtId="3" fontId="7" fillId="0" borderId="1" xfId="0" applyNumberFormat="1" applyFont="1" applyBorder="1"/>
    <xf numFmtId="0" fontId="7" fillId="0" borderId="1" xfId="0" applyFont="1" applyBorder="1" applyAlignment="1">
      <alignment horizontal="center" vertical="center"/>
    </xf>
    <xf numFmtId="3" fontId="9" fillId="0" borderId="1" xfId="0" applyNumberFormat="1" applyFont="1" applyBorder="1"/>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165" fontId="7" fillId="0" borderId="1" xfId="3" applyNumberFormat="1" applyFont="1" applyBorder="1" applyAlignment="1" applyProtection="1">
      <alignment horizontal="center" vertical="center"/>
      <protection locked="0"/>
    </xf>
    <xf numFmtId="10" fontId="7" fillId="0" borderId="1" xfId="3" applyNumberFormat="1" applyFont="1" applyBorder="1" applyAlignment="1" applyProtection="1">
      <alignment horizontal="center" vertical="center"/>
      <protection locked="0"/>
    </xf>
    <xf numFmtId="0" fontId="4" fillId="0" borderId="1" xfId="0" applyFont="1" applyBorder="1" applyAlignment="1">
      <alignment horizontal="center" vertical="center"/>
    </xf>
    <xf numFmtId="3"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2" xfId="4" applyNumberFormat="1" applyFont="1" applyBorder="1" applyAlignment="1" applyProtection="1">
      <alignment horizontal="center" vertical="center"/>
      <protection locked="0"/>
    </xf>
    <xf numFmtId="3" fontId="4" fillId="0" borderId="1" xfId="0" applyNumberFormat="1" applyFont="1" applyBorder="1"/>
    <xf numFmtId="3" fontId="9" fillId="0" borderId="1" xfId="0" applyNumberFormat="1" applyFont="1" applyBorder="1"/>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165" fontId="7" fillId="0" borderId="1" xfId="3" applyNumberFormat="1" applyFont="1" applyBorder="1" applyAlignment="1" applyProtection="1">
      <alignment horizontal="center" vertical="center"/>
      <protection locked="0"/>
    </xf>
    <xf numFmtId="3" fontId="4" fillId="0" borderId="1" xfId="0" applyNumberFormat="1" applyFont="1" applyBorder="1"/>
    <xf numFmtId="10" fontId="7" fillId="0" borderId="1" xfId="3" applyNumberFormat="1" applyFont="1" applyBorder="1" applyAlignment="1" applyProtection="1">
      <alignment horizontal="center" vertical="center"/>
      <protection locked="0"/>
    </xf>
    <xf numFmtId="3" fontId="9" fillId="0" borderId="1" xfId="0" applyNumberFormat="1" applyFont="1" applyBorder="1"/>
    <xf numFmtId="0" fontId="4" fillId="0" borderId="1" xfId="0" applyFont="1" applyBorder="1"/>
    <xf numFmtId="0" fontId="4" fillId="0" borderId="1" xfId="0" applyFont="1" applyBorder="1" applyAlignment="1">
      <alignment horizontal="center" vertical="center"/>
    </xf>
    <xf numFmtId="3" fontId="0" fillId="0" borderId="1" xfId="0" applyNumberFormat="1" applyBorder="1"/>
    <xf numFmtId="3" fontId="7" fillId="0" borderId="2" xfId="4"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9" fontId="7" fillId="0" borderId="1" xfId="3" applyFont="1" applyBorder="1" applyAlignment="1" applyProtection="1">
      <alignment horizontal="center" vertical="center"/>
      <protection locked="0"/>
    </xf>
    <xf numFmtId="165" fontId="7" fillId="0" borderId="1" xfId="3" applyNumberFormat="1" applyFont="1" applyBorder="1" applyAlignment="1" applyProtection="1">
      <alignment horizontal="center" vertical="center"/>
      <protection locked="0"/>
    </xf>
    <xf numFmtId="166" fontId="7" fillId="0" borderId="1" xfId="3" applyNumberFormat="1" applyFont="1" applyBorder="1" applyAlignment="1" applyProtection="1">
      <alignment horizontal="center" vertical="center"/>
      <protection locked="0"/>
    </xf>
    <xf numFmtId="0" fontId="0" fillId="0" borderId="0" xfId="0"/>
    <xf numFmtId="0" fontId="0" fillId="0" borderId="1" xfId="0" applyBorder="1"/>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0" fillId="0" borderId="1" xfId="0" applyNumberFormat="1" applyBorder="1"/>
    <xf numFmtId="3" fontId="0" fillId="0" borderId="1" xfId="0" applyNumberFormat="1" applyBorder="1"/>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9" fontId="7" fillId="0" borderId="1" xfId="3" applyFont="1" applyBorder="1" applyAlignment="1" applyProtection="1">
      <alignment horizontal="center" vertical="center"/>
      <protection locked="0"/>
    </xf>
    <xf numFmtId="165" fontId="7" fillId="0" borderId="1" xfId="3" applyNumberFormat="1" applyFont="1" applyBorder="1" applyAlignment="1" applyProtection="1">
      <alignment horizontal="center" vertical="center"/>
      <protection locked="0"/>
    </xf>
    <xf numFmtId="9" fontId="0" fillId="0" borderId="1" xfId="3" applyFont="1" applyBorder="1"/>
    <xf numFmtId="0" fontId="0" fillId="0" borderId="1" xfId="0" applyBorder="1" applyAlignment="1">
      <alignment horizontal="center"/>
    </xf>
    <xf numFmtId="3" fontId="7" fillId="0" borderId="2" xfId="4" applyNumberFormat="1" applyFont="1" applyBorder="1" applyAlignment="1" applyProtection="1">
      <alignment horizontal="center" vertical="center"/>
      <protection locked="0"/>
    </xf>
    <xf numFmtId="166" fontId="7" fillId="0" borderId="1" xfId="3" applyNumberFormat="1" applyFont="1" applyBorder="1" applyAlignment="1" applyProtection="1">
      <alignment horizontal="center" vertical="center"/>
      <protection locked="0"/>
    </xf>
    <xf numFmtId="166" fontId="0" fillId="0" borderId="1" xfId="3" applyNumberFormat="1" applyFont="1" applyBorder="1"/>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3" fontId="4" fillId="0" borderId="1" xfId="0" applyNumberFormat="1" applyFont="1" applyBorder="1"/>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66" fontId="0" fillId="0" borderId="1" xfId="3" applyNumberFormat="1" applyFont="1" applyBorder="1"/>
    <xf numFmtId="0" fontId="4" fillId="0" borderId="1" xfId="0" applyFont="1" applyBorder="1"/>
    <xf numFmtId="0" fontId="4" fillId="0" borderId="1" xfId="0" applyFont="1" applyBorder="1" applyAlignment="1">
      <alignment horizontal="center" vertical="center"/>
    </xf>
    <xf numFmtId="3" fontId="0" fillId="0" borderId="1" xfId="0" applyNumberFormat="1" applyBorder="1"/>
    <xf numFmtId="3" fontId="7" fillId="0" borderId="1" xfId="4"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165" fontId="7" fillId="0" borderId="1" xfId="3" applyNumberFormat="1" applyFont="1" applyBorder="1" applyAlignment="1" applyProtection="1">
      <alignment horizontal="center" vertical="center"/>
      <protection locked="0"/>
    </xf>
    <xf numFmtId="3" fontId="7" fillId="0" borderId="1" xfId="4" applyNumberFormat="1" applyFont="1" applyBorder="1" applyAlignment="1" applyProtection="1">
      <alignment vertical="center" wrapText="1"/>
      <protection locked="0"/>
    </xf>
    <xf numFmtId="166" fontId="7" fillId="0" borderId="1" xfId="3"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66" fontId="0" fillId="0" borderId="1" xfId="3" applyNumberFormat="1" applyFont="1" applyBorder="1"/>
    <xf numFmtId="3" fontId="4" fillId="2" borderId="1" xfId="0" applyNumberFormat="1" applyFont="1" applyFill="1" applyBorder="1"/>
    <xf numFmtId="3" fontId="4" fillId="2" borderId="1" xfId="0" applyNumberFormat="1" applyFont="1" applyFill="1" applyBorder="1" applyAlignment="1">
      <alignment horizontal="center" vertical="center"/>
    </xf>
    <xf numFmtId="3" fontId="7" fillId="2" borderId="1" xfId="4"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164" fontId="4" fillId="2" borderId="1" xfId="0" applyNumberFormat="1" applyFont="1" applyFill="1" applyBorder="1" applyAlignment="1">
      <alignment horizontal="center" vertical="center"/>
    </xf>
    <xf numFmtId="164" fontId="7" fillId="2" borderId="1" xfId="0" applyNumberFormat="1" applyFont="1" applyFill="1" applyBorder="1" applyAlignment="1">
      <alignment horizontal="center" vertical="center"/>
    </xf>
    <xf numFmtId="0" fontId="9" fillId="0" borderId="0" xfId="0" applyFont="1"/>
    <xf numFmtId="0" fontId="7" fillId="0" borderId="1" xfId="0" applyFont="1" applyBorder="1" applyAlignment="1">
      <alignment horizontal="center"/>
    </xf>
    <xf numFmtId="3" fontId="28" fillId="0" borderId="1" xfId="0" applyNumberFormat="1" applyFont="1" applyBorder="1"/>
    <xf numFmtId="165" fontId="0" fillId="0" borderId="1" xfId="3" applyNumberFormat="1" applyFont="1" applyBorder="1"/>
    <xf numFmtId="0" fontId="4" fillId="0" borderId="0" xfId="0" applyFont="1"/>
    <xf numFmtId="0" fontId="4" fillId="0" borderId="0" xfId="0" applyFont="1" applyAlignment="1">
      <alignment horizontal="center"/>
    </xf>
    <xf numFmtId="167" fontId="0" fillId="0" borderId="12" xfId="64" applyNumberFormat="1" applyFont="1" applyFill="1" applyBorder="1" applyAlignment="1" applyProtection="1">
      <alignment horizontal="left" vertical="center"/>
      <protection locked="0"/>
    </xf>
    <xf numFmtId="10" fontId="0" fillId="0" borderId="1" xfId="3" applyNumberFormat="1" applyFont="1" applyBorder="1" applyAlignment="1">
      <alignment horizontal="center"/>
    </xf>
    <xf numFmtId="0" fontId="4" fillId="0" borderId="1" xfId="0" applyFont="1" applyBorder="1"/>
    <xf numFmtId="3" fontId="7" fillId="0" borderId="2" xfId="4"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3"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2" xfId="4"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0" fontId="0" fillId="0" borderId="1" xfId="0" applyBorder="1"/>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9" fontId="7" fillId="0" borderId="1" xfId="3" applyFont="1" applyBorder="1" applyAlignment="1" applyProtection="1">
      <alignment horizontal="center" vertical="center"/>
      <protection locked="0"/>
    </xf>
    <xf numFmtId="165" fontId="7" fillId="0" borderId="1" xfId="3" applyNumberFormat="1" applyFont="1" applyBorder="1" applyAlignment="1" applyProtection="1">
      <alignment horizontal="center" vertical="center"/>
      <protection locked="0"/>
    </xf>
    <xf numFmtId="3" fontId="7" fillId="0" borderId="1" xfId="4" applyNumberFormat="1" applyFont="1" applyBorder="1" applyAlignment="1" applyProtection="1">
      <alignment vertical="center" wrapText="1"/>
      <protection locked="0"/>
    </xf>
    <xf numFmtId="165"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left" vertical="center" wrapText="1"/>
      <protection locked="0"/>
    </xf>
    <xf numFmtId="0" fontId="0" fillId="0" borderId="1" xfId="0" applyBorder="1" applyAlignment="1">
      <alignment horizontal="center"/>
    </xf>
    <xf numFmtId="3" fontId="7" fillId="0" borderId="1" xfId="4" applyNumberFormat="1" applyFont="1" applyFill="1" applyBorder="1" applyAlignment="1" applyProtection="1">
      <alignment horizontal="right" vertical="center"/>
      <protection locked="0"/>
    </xf>
    <xf numFmtId="0" fontId="0" fillId="0" borderId="1" xfId="0" applyBorder="1"/>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9" fontId="0" fillId="0" borderId="1" xfId="3" applyFont="1" applyBorder="1"/>
    <xf numFmtId="0" fontId="4" fillId="0" borderId="1" xfId="0" applyFont="1" applyBorder="1" applyAlignment="1">
      <alignment horizontal="center" vertical="center"/>
    </xf>
    <xf numFmtId="3"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2" xfId="4" applyNumberFormat="1" applyFont="1" applyBorder="1" applyAlignment="1" applyProtection="1">
      <alignment horizontal="center" vertical="center"/>
      <protection locked="0"/>
    </xf>
    <xf numFmtId="3" fontId="4" fillId="0" borderId="1" xfId="0" applyNumberFormat="1" applyFont="1" applyBorder="1"/>
    <xf numFmtId="3" fontId="9" fillId="0" borderId="1" xfId="0" applyNumberFormat="1" applyFont="1" applyBorder="1"/>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165" fontId="7" fillId="0" borderId="1" xfId="3" applyNumberFormat="1" applyFont="1" applyBorder="1" applyAlignment="1" applyProtection="1">
      <alignment horizontal="center" vertical="center"/>
      <protection locked="0"/>
    </xf>
    <xf numFmtId="166" fontId="7" fillId="0" borderId="1" xfId="3" applyNumberFormat="1" applyFont="1" applyBorder="1" applyAlignment="1" applyProtection="1">
      <alignment horizontal="center" vertical="center"/>
      <protection locked="0"/>
    </xf>
    <xf numFmtId="0" fontId="4" fillId="0" borderId="1" xfId="0" applyFont="1" applyBorder="1" applyAlignment="1">
      <alignment horizontal="center" vertical="center"/>
    </xf>
    <xf numFmtId="3"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2" xfId="4" applyNumberFormat="1" applyFont="1" applyBorder="1" applyAlignment="1" applyProtection="1">
      <alignment horizontal="center" vertical="center"/>
      <protection locked="0"/>
    </xf>
    <xf numFmtId="3" fontId="4" fillId="0" borderId="1" xfId="0" applyNumberFormat="1" applyFont="1" applyBorder="1"/>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165" fontId="7" fillId="0" borderId="1" xfId="3" applyNumberFormat="1" applyFont="1" applyBorder="1" applyAlignment="1" applyProtection="1">
      <alignment horizontal="center" vertical="center"/>
      <protection locked="0"/>
    </xf>
    <xf numFmtId="10" fontId="7" fillId="0" borderId="1" xfId="3"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3"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2" xfId="4"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9" fontId="7" fillId="0" borderId="1" xfId="3" applyFont="1" applyBorder="1" applyAlignment="1" applyProtection="1">
      <alignment horizontal="center" vertical="center"/>
      <protection locked="0"/>
    </xf>
    <xf numFmtId="165" fontId="7" fillId="0" borderId="1" xfId="3" applyNumberFormat="1" applyFont="1" applyBorder="1" applyAlignment="1" applyProtection="1">
      <alignment horizontal="center" vertical="center"/>
      <protection locked="0"/>
    </xf>
    <xf numFmtId="165" fontId="7" fillId="0" borderId="1" xfId="4"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3" fontId="7" fillId="0" borderId="1" xfId="4" applyNumberFormat="1" applyFont="1" applyBorder="1" applyAlignment="1" applyProtection="1">
      <alignment horizontal="center" vertical="center"/>
      <protection locked="0"/>
    </xf>
    <xf numFmtId="9" fontId="0" fillId="0" borderId="1" xfId="3" applyFont="1" applyBorder="1"/>
    <xf numFmtId="0" fontId="0" fillId="0" borderId="0" xfId="0"/>
    <xf numFmtId="0" fontId="0" fillId="0" borderId="1" xfId="0" applyBorder="1"/>
    <xf numFmtId="0" fontId="4" fillId="0" borderId="1" xfId="0" applyFont="1" applyBorder="1"/>
    <xf numFmtId="0" fontId="4" fillId="0" borderId="1" xfId="0" applyFont="1" applyBorder="1" applyAlignment="1">
      <alignment horizontal="center" vertical="center"/>
    </xf>
    <xf numFmtId="3" fontId="0" fillId="0" borderId="1" xfId="0" applyNumberFormat="1" applyBorder="1"/>
    <xf numFmtId="3" fontId="7" fillId="0" borderId="1" xfId="4" applyNumberFormat="1" applyFont="1" applyBorder="1" applyAlignment="1" applyProtection="1">
      <alignment horizontal="center" vertical="center"/>
      <protection locked="0"/>
    </xf>
    <xf numFmtId="0" fontId="0" fillId="0" borderId="1" xfId="0" applyBorder="1" applyAlignment="1">
      <alignment horizontal="center"/>
    </xf>
    <xf numFmtId="3" fontId="7" fillId="0" borderId="2" xfId="4" applyNumberFormat="1" applyFont="1" applyBorder="1" applyAlignment="1" applyProtection="1">
      <alignment horizontal="center" vertical="center"/>
      <protection locked="0"/>
    </xf>
    <xf numFmtId="4" fontId="9" fillId="0" borderId="1" xfId="0" applyNumberFormat="1" applyFont="1" applyBorder="1"/>
    <xf numFmtId="0" fontId="0" fillId="0" borderId="1" xfId="0" applyFill="1" applyBorder="1" applyAlignment="1">
      <alignment horizontal="center"/>
    </xf>
    <xf numFmtId="0" fontId="0" fillId="0" borderId="1" xfId="0" applyFill="1" applyBorder="1"/>
    <xf numFmtId="8" fontId="0" fillId="0" borderId="1" xfId="0" applyNumberFormat="1" applyFill="1" applyBorder="1"/>
    <xf numFmtId="8" fontId="9" fillId="0" borderId="1" xfId="0" applyNumberFormat="1" applyFont="1" applyFill="1" applyBorder="1"/>
    <xf numFmtId="4" fontId="0" fillId="0" borderId="1" xfId="0" applyNumberFormat="1" applyFill="1" applyBorder="1"/>
    <xf numFmtId="0" fontId="0" fillId="0" borderId="0" xfId="0" applyFill="1"/>
    <xf numFmtId="3" fontId="7" fillId="0" borderId="1" xfId="4" applyNumberFormat="1" applyFont="1" applyFill="1" applyBorder="1" applyAlignment="1" applyProtection="1">
      <alignment horizontal="center" vertical="center"/>
      <protection locked="0"/>
    </xf>
    <xf numFmtId="3" fontId="9" fillId="0" borderId="1" xfId="0" applyNumberFormat="1" applyFont="1" applyBorder="1"/>
    <xf numFmtId="0" fontId="0" fillId="0" borderId="1" xfId="0" applyBorder="1"/>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165" fontId="7" fillId="0" borderId="1" xfId="3" applyNumberFormat="1" applyFont="1" applyBorder="1" applyAlignment="1" applyProtection="1">
      <alignment horizontal="center" vertical="center"/>
      <protection locked="0"/>
    </xf>
    <xf numFmtId="3" fontId="7" fillId="0" borderId="1" xfId="4" applyNumberFormat="1" applyFont="1" applyBorder="1" applyAlignment="1" applyProtection="1">
      <alignment vertical="center" wrapText="1"/>
      <protection locked="0"/>
    </xf>
    <xf numFmtId="3" fontId="7" fillId="0" borderId="1" xfId="4" applyNumberFormat="1" applyFont="1" applyBorder="1" applyAlignment="1" applyProtection="1">
      <alignment horizontal="left" vertical="center" wrapText="1"/>
      <protection locked="0"/>
    </xf>
    <xf numFmtId="0" fontId="0" fillId="0" borderId="1" xfId="0" applyBorder="1" applyAlignment="1">
      <alignment horizontal="center"/>
    </xf>
    <xf numFmtId="0" fontId="0" fillId="0" borderId="1" xfId="0" applyFill="1" applyBorder="1" applyAlignment="1">
      <alignment horizontal="center"/>
    </xf>
    <xf numFmtId="0" fontId="0" fillId="0" borderId="1" xfId="0" applyFill="1" applyBorder="1"/>
    <xf numFmtId="3" fontId="7" fillId="0" borderId="1" xfId="4" applyNumberFormat="1" applyFont="1" applyFill="1" applyBorder="1" applyAlignment="1" applyProtection="1">
      <alignment horizontal="center" vertical="center"/>
      <protection locked="0"/>
    </xf>
    <xf numFmtId="3" fontId="29" fillId="0" borderId="1" xfId="4" applyNumberFormat="1" applyFont="1" applyBorder="1" applyAlignment="1" applyProtection="1">
      <alignment horizontal="right" vertical="center"/>
      <protection locked="0"/>
    </xf>
    <xf numFmtId="9" fontId="29" fillId="0" borderId="1" xfId="3" applyFont="1" applyBorder="1" applyAlignment="1" applyProtection="1">
      <alignment horizontal="center" vertical="center"/>
      <protection locked="0"/>
    </xf>
    <xf numFmtId="165" fontId="29" fillId="0" borderId="1" xfId="3" applyNumberFormat="1" applyFont="1" applyBorder="1" applyAlignment="1" applyProtection="1">
      <alignment horizontal="center" vertical="center"/>
      <protection locked="0"/>
    </xf>
    <xf numFmtId="0" fontId="28" fillId="0" borderId="1" xfId="0" applyFont="1" applyBorder="1" applyAlignment="1">
      <alignment horizontal="right"/>
    </xf>
    <xf numFmtId="10" fontId="7" fillId="0" borderId="1" xfId="3"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164" fontId="7" fillId="0" borderId="1" xfId="0" applyNumberFormat="1" applyFont="1" applyBorder="1" applyAlignment="1">
      <alignment horizontal="center" vertical="center"/>
    </xf>
    <xf numFmtId="164" fontId="7" fillId="0" borderId="1" xfId="0" applyNumberFormat="1" applyFont="1" applyFill="1" applyBorder="1" applyAlignment="1">
      <alignment horizontal="center" vertical="center"/>
    </xf>
    <xf numFmtId="0" fontId="9" fillId="0" borderId="1" xfId="0" applyFont="1" applyFill="1" applyBorder="1"/>
    <xf numFmtId="164" fontId="7" fillId="0" borderId="1" xfId="0" applyNumberFormat="1" applyFont="1" applyFill="1" applyBorder="1" applyAlignment="1">
      <alignment horizontal="right" vertical="center"/>
    </xf>
    <xf numFmtId="164" fontId="29" fillId="0" borderId="1" xfId="0" applyNumberFormat="1" applyFont="1" applyBorder="1" applyAlignment="1">
      <alignment horizontal="center" vertical="center"/>
    </xf>
    <xf numFmtId="3" fontId="7" fillId="0" borderId="1" xfId="4" applyNumberFormat="1" applyFont="1" applyFill="1" applyBorder="1" applyAlignment="1" applyProtection="1">
      <alignment horizontal="center" vertical="center"/>
      <protection locked="0"/>
    </xf>
    <xf numFmtId="0" fontId="4" fillId="0" borderId="1" xfId="0" applyFont="1" applyFill="1" applyBorder="1"/>
    <xf numFmtId="0" fontId="4" fillId="0" borderId="1" xfId="0" applyFont="1" applyFill="1" applyBorder="1" applyAlignment="1">
      <alignment horizontal="center" vertical="center"/>
    </xf>
    <xf numFmtId="164" fontId="4" fillId="0" borderId="1" xfId="0" applyNumberFormat="1" applyFont="1" applyFill="1" applyBorder="1" applyAlignment="1">
      <alignment horizontal="center" vertical="center"/>
    </xf>
    <xf numFmtId="0" fontId="7" fillId="0" borderId="1" xfId="0" applyFont="1" applyBorder="1"/>
    <xf numFmtId="0" fontId="7" fillId="0" borderId="1" xfId="0" applyFont="1" applyBorder="1" applyAlignment="1">
      <alignment horizontal="center" vertical="center"/>
    </xf>
    <xf numFmtId="0" fontId="0" fillId="0" borderId="1" xfId="0" applyBorder="1"/>
    <xf numFmtId="0" fontId="4" fillId="0" borderId="1" xfId="0" applyFont="1" applyBorder="1"/>
    <xf numFmtId="0" fontId="4" fillId="0" borderId="1" xfId="0" applyFont="1" applyBorder="1" applyAlignment="1">
      <alignment horizontal="center" vertical="center"/>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0" fontId="0" fillId="0" borderId="1" xfId="0" applyBorder="1" applyAlignment="1">
      <alignment horizontal="center"/>
    </xf>
    <xf numFmtId="4" fontId="0" fillId="0" borderId="1" xfId="0" applyNumberFormat="1" applyBorder="1" applyAlignment="1">
      <alignment horizontal="center"/>
    </xf>
    <xf numFmtId="4" fontId="9" fillId="0" borderId="1" xfId="0" applyNumberFormat="1" applyFont="1" applyBorder="1" applyAlignment="1">
      <alignment horizontal="center"/>
    </xf>
    <xf numFmtId="0" fontId="0" fillId="0" borderId="1" xfId="0" applyFill="1" applyBorder="1" applyAlignment="1">
      <alignment horizontal="center"/>
    </xf>
    <xf numFmtId="0" fontId="0" fillId="0" borderId="1" xfId="0" applyFill="1" applyBorder="1"/>
    <xf numFmtId="3" fontId="7" fillId="0" borderId="1" xfId="4" applyNumberFormat="1" applyFont="1" applyFill="1" applyBorder="1" applyAlignment="1" applyProtection="1">
      <alignment horizontal="center" vertical="center"/>
      <protection locked="0"/>
    </xf>
    <xf numFmtId="0" fontId="4" fillId="0" borderId="1" xfId="0" applyFont="1" applyFill="1" applyBorder="1"/>
    <xf numFmtId="164" fontId="28" fillId="0" borderId="1" xfId="0" applyNumberFormat="1" applyFont="1" applyBorder="1"/>
    <xf numFmtId="9" fontId="28" fillId="0" borderId="1" xfId="3" applyFont="1" applyBorder="1"/>
    <xf numFmtId="164" fontId="9" fillId="0" borderId="1" xfId="0" applyNumberFormat="1" applyFont="1" applyBorder="1"/>
    <xf numFmtId="10" fontId="9" fillId="0" borderId="1" xfId="3" applyNumberFormat="1" applyFont="1" applyBorder="1"/>
    <xf numFmtId="0" fontId="4" fillId="0" borderId="1" xfId="0" applyFont="1" applyBorder="1"/>
    <xf numFmtId="0" fontId="4" fillId="0" borderId="1" xfId="0" applyFont="1" applyBorder="1" applyAlignment="1">
      <alignment horizontal="center" vertical="center"/>
    </xf>
    <xf numFmtId="3" fontId="0" fillId="0" borderId="1" xfId="0" applyNumberFormat="1" applyBorder="1"/>
    <xf numFmtId="3" fontId="7" fillId="0" borderId="2" xfId="4"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165" fontId="7" fillId="0" borderId="1" xfId="3" applyNumberFormat="1" applyFont="1" applyBorder="1" applyAlignment="1" applyProtection="1">
      <alignment horizontal="center" vertical="center"/>
      <protection locked="0"/>
    </xf>
    <xf numFmtId="166" fontId="7" fillId="0" borderId="1" xfId="3"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3" fontId="7" fillId="0" borderId="1" xfId="4" applyNumberFormat="1" applyFont="1" applyBorder="1" applyAlignment="1" applyProtection="1">
      <alignment horizontal="center" vertical="center"/>
      <protection locked="0"/>
    </xf>
    <xf numFmtId="166" fontId="7" fillId="0" borderId="1" xfId="3" applyNumberFormat="1" applyFont="1" applyBorder="1" applyAlignment="1" applyProtection="1">
      <alignment horizontal="center" vertical="center"/>
      <protection locked="0"/>
    </xf>
    <xf numFmtId="166" fontId="0" fillId="0" borderId="1" xfId="3" applyNumberFormat="1" applyFont="1" applyBorder="1"/>
    <xf numFmtId="0" fontId="4" fillId="0" borderId="1" xfId="0"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0" fontId="7" fillId="0" borderId="1" xfId="0" applyFont="1" applyBorder="1"/>
    <xf numFmtId="0" fontId="7" fillId="0" borderId="1" xfId="0" applyFont="1" applyBorder="1" applyAlignment="1">
      <alignment horizontal="center" vertical="center"/>
    </xf>
    <xf numFmtId="3" fontId="7" fillId="0" borderId="1" xfId="0" applyNumberFormat="1" applyFont="1" applyBorder="1"/>
    <xf numFmtId="164" fontId="7" fillId="0" borderId="1" xfId="0" applyNumberFormat="1" applyFont="1" applyBorder="1" applyAlignment="1">
      <alignment horizontal="center" vertical="center"/>
    </xf>
    <xf numFmtId="0" fontId="4" fillId="0" borderId="1" xfId="0" applyFont="1" applyBorder="1" applyAlignment="1">
      <alignment horizontal="center" vertical="center"/>
    </xf>
    <xf numFmtId="164" fontId="0" fillId="0" borderId="1" xfId="0" applyNumberFormat="1" applyBorder="1"/>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165" fontId="7" fillId="0" borderId="1" xfId="3" applyNumberFormat="1" applyFont="1" applyBorder="1" applyAlignment="1" applyProtection="1">
      <alignment horizontal="center" vertical="center"/>
      <protection locked="0"/>
    </xf>
    <xf numFmtId="0" fontId="7" fillId="0" borderId="1" xfId="0" applyFont="1" applyBorder="1"/>
    <xf numFmtId="0" fontId="7" fillId="0" borderId="1" xfId="0" applyFont="1" applyBorder="1" applyAlignment="1">
      <alignment horizontal="center" vertical="center"/>
    </xf>
    <xf numFmtId="164" fontId="9" fillId="0" borderId="1" xfId="0" applyNumberFormat="1" applyFont="1" applyBorder="1"/>
    <xf numFmtId="166" fontId="9" fillId="0" borderId="1" xfId="3" applyNumberFormat="1" applyFont="1" applyBorder="1"/>
    <xf numFmtId="3" fontId="7" fillId="0" borderId="1" xfId="0" applyNumberFormat="1" applyFont="1" applyBorder="1"/>
    <xf numFmtId="3" fontId="7" fillId="0" borderId="1" xfId="4" applyNumberFormat="1" applyFont="1" applyBorder="1" applyAlignment="1" applyProtection="1">
      <alignment horizontal="center" vertical="center"/>
      <protection locked="0"/>
    </xf>
    <xf numFmtId="164" fontId="4" fillId="0" borderId="1" xfId="0" applyNumberFormat="1" applyFont="1" applyBorder="1" applyAlignment="1">
      <alignment horizontal="center" vertical="center"/>
    </xf>
    <xf numFmtId="0" fontId="4" fillId="0" borderId="1" xfId="0" applyFont="1" applyBorder="1"/>
    <xf numFmtId="0" fontId="4" fillId="0" borderId="1" xfId="0" applyFont="1" applyBorder="1" applyAlignment="1">
      <alignment horizontal="center" vertical="center"/>
    </xf>
    <xf numFmtId="0" fontId="4" fillId="0" borderId="1" xfId="0" applyFont="1" applyFill="1" applyBorder="1" applyAlignment="1">
      <alignment horizontal="center"/>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3" fontId="7" fillId="0" borderId="2" xfId="4" applyNumberFormat="1" applyFont="1" applyBorder="1" applyAlignment="1" applyProtection="1">
      <alignment horizontal="center" vertical="center"/>
      <protection locked="0"/>
    </xf>
    <xf numFmtId="0" fontId="7" fillId="0" borderId="1" xfId="0" applyFont="1" applyBorder="1" applyAlignment="1">
      <alignment horizontal="center" vertical="center"/>
    </xf>
    <xf numFmtId="3" fontId="4" fillId="0" borderId="1" xfId="0" applyNumberFormat="1" applyFont="1" applyBorder="1"/>
    <xf numFmtId="0" fontId="4" fillId="0" borderId="1" xfId="0" applyFont="1" applyBorder="1" applyAlignment="1">
      <alignment horizontal="center" vertical="center"/>
    </xf>
    <xf numFmtId="0" fontId="4" fillId="0" borderId="1" xfId="0" applyFont="1" applyBorder="1"/>
    <xf numFmtId="164" fontId="0" fillId="0" borderId="1" xfId="0" applyNumberFormat="1" applyBorder="1"/>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66" fontId="0" fillId="0" borderId="1" xfId="3" applyNumberFormat="1" applyFont="1" applyBorder="1"/>
    <xf numFmtId="0" fontId="4" fillId="0" borderId="1" xfId="0" applyFont="1" applyBorder="1" applyAlignment="1">
      <alignment horizontal="center" vertical="center"/>
    </xf>
    <xf numFmtId="0" fontId="4" fillId="0" borderId="1" xfId="0" applyFont="1" applyBorder="1"/>
    <xf numFmtId="3" fontId="0" fillId="0" borderId="1" xfId="0" applyNumberFormat="1" applyBorder="1"/>
    <xf numFmtId="3" fontId="0" fillId="0" borderId="1" xfId="0" applyNumberFormat="1" applyBorder="1" applyAlignment="1">
      <alignment horizontal="right"/>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64" fontId="4" fillId="0" borderId="1" xfId="0" applyNumberFormat="1" applyFont="1" applyBorder="1" applyAlignment="1">
      <alignment horizontal="right" vertical="center"/>
    </xf>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quotePrefix="1" applyNumberFormat="1" applyFont="1" applyBorder="1" applyAlignment="1" applyProtection="1">
      <alignment horizontal="right" vertical="center"/>
      <protection locked="0"/>
    </xf>
    <xf numFmtId="0" fontId="4" fillId="0" borderId="1" xfId="0" applyFont="1" applyBorder="1"/>
    <xf numFmtId="0" fontId="4" fillId="0" borderId="1" xfId="0"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164" fontId="0" fillId="0" borderId="1" xfId="0" applyNumberFormat="1" applyBorder="1" applyAlignment="1">
      <alignment horizontal="right"/>
    </xf>
    <xf numFmtId="0" fontId="4" fillId="0" borderId="1" xfId="0" applyFont="1" applyBorder="1" applyAlignment="1">
      <alignment horizontal="center" vertical="center"/>
    </xf>
    <xf numFmtId="3" fontId="0" fillId="0" borderId="1" xfId="0" applyNumberFormat="1" applyBorder="1"/>
    <xf numFmtId="3" fontId="7" fillId="0" borderId="2" xfId="4" applyNumberFormat="1" applyFont="1" applyBorder="1" applyAlignment="1" applyProtection="1">
      <alignment horizontal="center" vertical="center"/>
      <protection locked="0"/>
    </xf>
    <xf numFmtId="3" fontId="28" fillId="0" borderId="1" xfId="0" applyNumberFormat="1" applyFont="1" applyBorder="1"/>
    <xf numFmtId="3" fontId="4" fillId="0" borderId="1" xfId="0" applyNumberFormat="1" applyFont="1" applyBorder="1"/>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165" fontId="7" fillId="0" borderId="1" xfId="3" applyNumberFormat="1" applyFont="1" applyBorder="1" applyAlignment="1" applyProtection="1">
      <alignment horizontal="center" vertical="center"/>
      <protection locked="0"/>
    </xf>
    <xf numFmtId="166" fontId="7" fillId="0" borderId="1" xfId="3"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3" fontId="4" fillId="0" borderId="1" xfId="0" applyNumberFormat="1" applyFont="1" applyBorder="1"/>
    <xf numFmtId="164" fontId="7" fillId="0" borderId="1" xfId="0" applyNumberFormat="1" applyFont="1" applyBorder="1" applyAlignment="1">
      <alignment horizontal="center" vertical="center"/>
    </xf>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3" fontId="7" fillId="0" borderId="1" xfId="4" applyNumberFormat="1" applyFont="1" applyBorder="1" applyAlignment="1" applyProtection="1">
      <alignment horizontal="center" vertical="center"/>
      <protection locked="0"/>
    </xf>
    <xf numFmtId="166" fontId="0" fillId="0" borderId="1" xfId="3" applyNumberFormat="1" applyFont="1" applyBorder="1"/>
    <xf numFmtId="0" fontId="4" fillId="0" borderId="1" xfId="0" applyFont="1" applyBorder="1" applyAlignment="1">
      <alignment horizontal="center" vertical="center"/>
    </xf>
    <xf numFmtId="3" fontId="0" fillId="0" borderId="1" xfId="0" applyNumberFormat="1" applyBorder="1"/>
    <xf numFmtId="3" fontId="7" fillId="0" borderId="2" xfId="4" applyNumberFormat="1" applyFont="1" applyBorder="1" applyAlignment="1" applyProtection="1">
      <alignment horizontal="center" vertical="center"/>
      <protection locked="0"/>
    </xf>
    <xf numFmtId="3" fontId="4" fillId="0" borderId="1" xfId="0" applyNumberFormat="1" applyFont="1" applyBorder="1"/>
    <xf numFmtId="3" fontId="4" fillId="2" borderId="1" xfId="0" applyNumberFormat="1" applyFont="1" applyFill="1" applyBorder="1"/>
    <xf numFmtId="3" fontId="7" fillId="2" borderId="2" xfId="4"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3" fontId="9" fillId="0" borderId="1" xfId="0" applyNumberFormat="1" applyFont="1" applyBorder="1"/>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9" fontId="7" fillId="0" borderId="1" xfId="3" applyFont="1" applyBorder="1" applyAlignment="1" applyProtection="1">
      <alignment horizontal="center" vertical="center"/>
      <protection locked="0"/>
    </xf>
    <xf numFmtId="165" fontId="7" fillId="0" borderId="1" xfId="3" applyNumberFormat="1" applyFont="1" applyBorder="1" applyAlignment="1" applyProtection="1">
      <alignment horizontal="center" vertical="center"/>
      <protection locked="0"/>
    </xf>
    <xf numFmtId="3" fontId="7" fillId="2" borderId="1" xfId="4" applyNumberFormat="1" applyFont="1" applyFill="1" applyBorder="1" applyAlignment="1" applyProtection="1">
      <alignment horizontal="left" vertical="center" wrapText="1"/>
      <protection locked="0"/>
    </xf>
    <xf numFmtId="3" fontId="7" fillId="2" borderId="1" xfId="4" applyNumberFormat="1" applyFont="1" applyFill="1" applyBorder="1" applyAlignment="1" applyProtection="1">
      <alignment horizontal="center" vertical="center"/>
      <protection locked="0"/>
    </xf>
    <xf numFmtId="3" fontId="7" fillId="2" borderId="1" xfId="4" applyNumberFormat="1" applyFont="1" applyFill="1" applyBorder="1" applyAlignment="1" applyProtection="1">
      <alignment horizontal="right" vertical="center"/>
      <protection locked="0"/>
    </xf>
    <xf numFmtId="9" fontId="7" fillId="2" borderId="1" xfId="3" applyFont="1" applyFill="1" applyBorder="1" applyAlignment="1" applyProtection="1">
      <alignment horizontal="center" vertical="center"/>
      <protection locked="0"/>
    </xf>
    <xf numFmtId="165" fontId="7" fillId="2" borderId="1" xfId="3" applyNumberFormat="1" applyFont="1" applyFill="1" applyBorder="1" applyAlignment="1" applyProtection="1">
      <alignment horizontal="center" vertical="center"/>
      <protection locked="0"/>
    </xf>
    <xf numFmtId="166" fontId="7" fillId="2" borderId="1" xfId="3" applyNumberFormat="1" applyFont="1" applyFill="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3"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2" xfId="4" applyNumberFormat="1" applyFont="1" applyBorder="1" applyAlignment="1" applyProtection="1">
      <alignment horizontal="center" vertical="center"/>
      <protection locked="0"/>
    </xf>
    <xf numFmtId="3" fontId="4" fillId="0" borderId="1" xfId="0" applyNumberFormat="1" applyFont="1" applyBorder="1"/>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165" fontId="7" fillId="0" borderId="1" xfId="3" applyNumberFormat="1" applyFont="1" applyBorder="1" applyAlignment="1" applyProtection="1">
      <alignment horizontal="center" vertical="center"/>
      <protection locked="0"/>
    </xf>
    <xf numFmtId="166" fontId="7" fillId="0" borderId="1" xfId="3"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66" fontId="0" fillId="0" borderId="1" xfId="3" applyNumberFormat="1" applyFont="1" applyBorder="1"/>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0" fillId="0" borderId="1" xfId="0" applyNumberFormat="1" applyBorder="1"/>
    <xf numFmtId="3" fontId="7" fillId="0" borderId="2" xfId="4"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9" fontId="7" fillId="0" borderId="1" xfId="3" applyFont="1" applyBorder="1" applyAlignment="1" applyProtection="1">
      <alignment horizontal="center" vertical="center"/>
      <protection locked="0"/>
    </xf>
    <xf numFmtId="4" fontId="7" fillId="0" borderId="1" xfId="3"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0" fillId="0" borderId="1" xfId="0" applyNumberFormat="1" applyBorder="1"/>
    <xf numFmtId="3" fontId="7" fillId="0" borderId="1" xfId="4" applyNumberFormat="1" applyFont="1" applyBorder="1" applyAlignment="1" applyProtection="1">
      <alignment horizontal="center" vertical="center"/>
      <protection locked="0"/>
    </xf>
    <xf numFmtId="9" fontId="0" fillId="0" borderId="1" xfId="3" applyFont="1" applyBorder="1"/>
    <xf numFmtId="0" fontId="4" fillId="0" borderId="1" xfId="0" applyFont="1" applyBorder="1"/>
    <xf numFmtId="0" fontId="4" fillId="0" borderId="1" xfId="0" applyFont="1" applyBorder="1" applyAlignment="1">
      <alignment horizontal="center" vertical="center"/>
    </xf>
    <xf numFmtId="3" fontId="0" fillId="0" borderId="1" xfId="0" applyNumberFormat="1" applyBorder="1"/>
    <xf numFmtId="3" fontId="7" fillId="0" borderId="2" xfId="4"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9" fontId="7" fillId="0" borderId="1" xfId="3" applyFont="1" applyBorder="1" applyAlignment="1" applyProtection="1">
      <alignment horizontal="center" vertical="center"/>
      <protection locked="0"/>
    </xf>
    <xf numFmtId="165" fontId="7" fillId="0" borderId="1" xfId="3" applyNumberFormat="1" applyFont="1" applyBorder="1" applyAlignment="1" applyProtection="1">
      <alignment horizontal="center" vertical="center"/>
      <protection locked="0"/>
    </xf>
    <xf numFmtId="0" fontId="0" fillId="0" borderId="0" xfId="0"/>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9" fontId="0" fillId="0" borderId="1" xfId="3" applyFont="1" applyBorder="1"/>
    <xf numFmtId="6" fontId="0" fillId="0" borderId="1" xfId="0" applyNumberFormat="1" applyBorder="1"/>
    <xf numFmtId="170" fontId="0" fillId="0" borderId="0" xfId="3" applyNumberFormat="1" applyFont="1"/>
    <xf numFmtId="0" fontId="4" fillId="0" borderId="1" xfId="0" applyFont="1" applyBorder="1" applyAlignment="1">
      <alignment horizontal="center" vertical="center"/>
    </xf>
    <xf numFmtId="3"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2" xfId="4" applyNumberFormat="1" applyFont="1" applyBorder="1" applyAlignment="1" applyProtection="1">
      <alignment horizontal="center" vertical="center"/>
      <protection locked="0"/>
    </xf>
    <xf numFmtId="3" fontId="4" fillId="0" borderId="1" xfId="0" applyNumberFormat="1" applyFont="1" applyBorder="1"/>
    <xf numFmtId="3" fontId="9" fillId="0" borderId="1" xfId="0" applyNumberFormat="1" applyFont="1" applyBorder="1"/>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0" fillId="0" borderId="1" xfId="0" applyNumberFormat="1" applyBorder="1"/>
    <xf numFmtId="3" fontId="7" fillId="0" borderId="1" xfId="4" applyNumberFormat="1" applyFont="1" applyBorder="1" applyAlignment="1" applyProtection="1">
      <alignment horizontal="center" vertical="center"/>
      <protection locked="0"/>
    </xf>
    <xf numFmtId="9" fontId="0" fillId="0" borderId="1" xfId="3" applyFont="1" applyBorder="1"/>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3" fontId="4" fillId="0" borderId="1" xfId="0" applyNumberFormat="1" applyFont="1" applyBorder="1"/>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66" fontId="0" fillId="0" borderId="1" xfId="3" applyNumberFormat="1" applyFont="1" applyBorder="1"/>
    <xf numFmtId="0" fontId="4" fillId="0" borderId="1" xfId="0" applyFont="1" applyBorder="1" applyAlignment="1">
      <alignment horizontal="center" vertical="center"/>
    </xf>
    <xf numFmtId="3"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2" xfId="4" applyNumberFormat="1" applyFont="1" applyBorder="1" applyAlignment="1" applyProtection="1">
      <alignment horizontal="center" vertical="center"/>
      <protection locked="0"/>
    </xf>
    <xf numFmtId="3" fontId="28" fillId="0" borderId="1" xfId="0" applyNumberFormat="1" applyFont="1" applyBorder="1"/>
    <xf numFmtId="3" fontId="4" fillId="0" borderId="1" xfId="0" applyNumberFormat="1" applyFont="1" applyBorder="1"/>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165" fontId="7" fillId="0" borderId="1" xfId="3" applyNumberFormat="1" applyFont="1" applyBorder="1" applyAlignment="1" applyProtection="1">
      <alignment horizontal="center" vertical="center"/>
      <protection locked="0"/>
    </xf>
    <xf numFmtId="166" fontId="7" fillId="0" borderId="1" xfId="3" applyNumberFormat="1" applyFont="1" applyBorder="1" applyAlignment="1" applyProtection="1">
      <alignment horizontal="center" vertical="center"/>
      <protection locked="0"/>
    </xf>
    <xf numFmtId="0" fontId="0" fillId="0" borderId="1" xfId="0" applyBorder="1"/>
    <xf numFmtId="0" fontId="4" fillId="0" borderId="1" xfId="0" applyFont="1" applyBorder="1"/>
    <xf numFmtId="0" fontId="4" fillId="0" borderId="1" xfId="0" applyFont="1" applyBorder="1" applyAlignment="1">
      <alignment horizontal="center" vertical="center"/>
    </xf>
    <xf numFmtId="3" fontId="7" fillId="0" borderId="2" xfId="4" applyNumberFormat="1" applyFont="1" applyBorder="1" applyAlignment="1" applyProtection="1">
      <alignment horizontal="center" vertical="center"/>
      <protection locked="0"/>
    </xf>
    <xf numFmtId="3" fontId="0" fillId="0" borderId="1" xfId="0" applyNumberFormat="1" applyBorder="1"/>
    <xf numFmtId="171" fontId="0" fillId="0" borderId="1" xfId="69" applyNumberFormat="1" applyFont="1" applyFill="1" applyBorder="1"/>
    <xf numFmtId="0" fontId="4" fillId="0" borderId="1" xfId="0" applyFont="1" applyBorder="1"/>
    <xf numFmtId="0" fontId="4" fillId="0" borderId="1" xfId="0"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164" fontId="4" fillId="0" borderId="1" xfId="0" applyNumberFormat="1" applyFont="1" applyBorder="1" applyAlignment="1">
      <alignment horizontal="center" vertical="center"/>
    </xf>
    <xf numFmtId="0" fontId="4" fillId="0" borderId="1" xfId="0" applyFont="1" applyBorder="1"/>
    <xf numFmtId="0" fontId="4" fillId="0" borderId="1" xfId="0" applyFont="1" applyBorder="1" applyAlignment="1">
      <alignment horizontal="center" vertical="center"/>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3" fontId="7" fillId="0" borderId="2"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166" fontId="7" fillId="0" borderId="1" xfId="3" applyNumberFormat="1" applyFont="1" applyFill="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164" fontId="0" fillId="0" borderId="1" xfId="0" applyNumberFormat="1" applyBorder="1"/>
    <xf numFmtId="166" fontId="0" fillId="0" borderId="1" xfId="3" applyNumberFormat="1" applyFont="1" applyFill="1" applyBorder="1"/>
    <xf numFmtId="9" fontId="0" fillId="0" borderId="1" xfId="3" applyFont="1" applyFill="1" applyBorder="1"/>
    <xf numFmtId="1" fontId="7" fillId="0" borderId="1" xfId="4" applyNumberFormat="1"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1" xfId="0" applyFont="1" applyBorder="1"/>
    <xf numFmtId="3" fontId="7" fillId="0" borderId="2" xfId="4" applyNumberFormat="1" applyFont="1" applyBorder="1" applyAlignment="1" applyProtection="1">
      <alignment horizontal="center"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165" fontId="7" fillId="0" borderId="1" xfId="3" applyNumberFormat="1" applyFont="1" applyBorder="1" applyAlignment="1" applyProtection="1">
      <alignment horizontal="center" vertical="center"/>
      <protection locked="0"/>
    </xf>
    <xf numFmtId="166" fontId="7" fillId="0" borderId="1" xfId="3" applyNumberFormat="1" applyFont="1" applyBorder="1" applyAlignment="1" applyProtection="1">
      <alignment horizontal="center" vertical="center"/>
      <protection locked="0"/>
    </xf>
    <xf numFmtId="3" fontId="7" fillId="0" borderId="1" xfId="4" applyNumberFormat="1" applyFont="1" applyFill="1" applyBorder="1" applyAlignment="1" applyProtection="1">
      <alignment horizontal="right" vertical="center"/>
      <protection locked="0"/>
    </xf>
    <xf numFmtId="0" fontId="4" fillId="0" borderId="1" xfId="0" applyFont="1" applyBorder="1"/>
    <xf numFmtId="0" fontId="4" fillId="0" borderId="1" xfId="0" applyFont="1" applyBorder="1" applyAlignment="1">
      <alignment horizontal="center" vertical="center"/>
    </xf>
    <xf numFmtId="3" fontId="0" fillId="0" borderId="1" xfId="0" applyNumberFormat="1" applyBorder="1"/>
    <xf numFmtId="3" fontId="0" fillId="0" borderId="1" xfId="0" applyNumberFormat="1" applyBorder="1"/>
    <xf numFmtId="0" fontId="4" fillId="0" borderId="1" xfId="0" applyFont="1" applyBorder="1"/>
    <xf numFmtId="0" fontId="4" fillId="0" borderId="1" xfId="0" applyFont="1" applyBorder="1" applyAlignment="1">
      <alignment horizontal="center" vertical="center"/>
    </xf>
    <xf numFmtId="3" fontId="0" fillId="0" borderId="1" xfId="0" applyNumberFormat="1" applyBorder="1"/>
    <xf numFmtId="3" fontId="7" fillId="0" borderId="2" xfId="4" applyNumberFormat="1" applyFont="1" applyBorder="1" applyAlignment="1" applyProtection="1">
      <alignment horizontal="center" vertical="center"/>
      <protection locked="0"/>
    </xf>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9" fontId="7" fillId="0" borderId="1" xfId="3" applyFont="1" applyBorder="1" applyAlignment="1" applyProtection="1">
      <alignment horizontal="center" vertical="center"/>
      <protection locked="0"/>
    </xf>
    <xf numFmtId="165" fontId="7" fillId="0" borderId="1" xfId="3" applyNumberFormat="1" applyFont="1" applyBorder="1" applyAlignment="1" applyProtection="1">
      <alignment horizontal="center" vertical="center"/>
      <protection locked="0"/>
    </xf>
    <xf numFmtId="165" fontId="7" fillId="0" borderId="1" xfId="4" applyNumberFormat="1" applyFont="1" applyBorder="1" applyAlignment="1" applyProtection="1">
      <alignment horizontal="center" vertical="center"/>
      <protection locked="0"/>
    </xf>
    <xf numFmtId="3" fontId="7" fillId="0" borderId="2" xfId="4"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164" fontId="7" fillId="0" borderId="1" xfId="0" applyNumberFormat="1" applyFont="1" applyBorder="1" applyAlignment="1">
      <alignment horizontal="center" vertical="center"/>
    </xf>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165" fontId="7" fillId="0" borderId="1" xfId="3" applyNumberFormat="1" applyFont="1" applyBorder="1" applyAlignment="1" applyProtection="1">
      <alignment horizontal="center" vertical="center"/>
      <protection locked="0"/>
    </xf>
    <xf numFmtId="0" fontId="0" fillId="0" borderId="1" xfId="0" applyBorder="1"/>
    <xf numFmtId="0" fontId="4" fillId="0" borderId="1" xfId="0" applyFont="1" applyBorder="1"/>
    <xf numFmtId="0" fontId="4" fillId="0" borderId="1" xfId="0"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0" fontId="0" fillId="0" borderId="1" xfId="0" applyBorder="1" applyAlignment="1">
      <alignment horizontal="center"/>
    </xf>
    <xf numFmtId="164" fontId="9" fillId="0" borderId="1" xfId="0" applyNumberFormat="1" applyFont="1" applyBorder="1"/>
    <xf numFmtId="0" fontId="0" fillId="0" borderId="1" xfId="0" applyBorder="1"/>
    <xf numFmtId="0" fontId="4" fillId="0" borderId="1" xfId="0" applyFont="1" applyBorder="1"/>
    <xf numFmtId="0" fontId="4" fillId="0" borderId="1" xfId="0" applyFont="1" applyBorder="1" applyAlignment="1">
      <alignment horizontal="center" vertical="center"/>
    </xf>
    <xf numFmtId="3" fontId="0" fillId="0" borderId="1" xfId="0" applyNumberFormat="1" applyBorder="1"/>
    <xf numFmtId="3" fontId="7" fillId="0" borderId="1" xfId="4" applyNumberFormat="1" applyFont="1" applyBorder="1" applyAlignment="1" applyProtection="1">
      <alignment horizontal="center" vertical="center"/>
      <protection locked="0"/>
    </xf>
    <xf numFmtId="3" fontId="7" fillId="0" borderId="2" xfId="4" applyNumberFormat="1" applyFont="1" applyBorder="1" applyAlignment="1" applyProtection="1">
      <alignment horizontal="center" vertical="center"/>
      <protection locked="0"/>
    </xf>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9" fontId="7" fillId="0" borderId="1" xfId="3" applyFont="1" applyBorder="1" applyAlignment="1" applyProtection="1">
      <alignment horizontal="center" vertical="center"/>
      <protection locked="0"/>
    </xf>
    <xf numFmtId="165" fontId="7" fillId="0" borderId="1" xfId="3" applyNumberFormat="1" applyFont="1" applyBorder="1" applyAlignment="1" applyProtection="1">
      <alignment horizontal="center" vertical="center"/>
      <protection locked="0"/>
    </xf>
    <xf numFmtId="3" fontId="7" fillId="0" borderId="1" xfId="4" applyNumberFormat="1" applyFont="1" applyBorder="1" applyAlignment="1" applyProtection="1">
      <alignment vertical="center" wrapText="1"/>
      <protection locked="0"/>
    </xf>
    <xf numFmtId="165"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left" vertical="center" wrapText="1"/>
      <protection locked="0"/>
    </xf>
    <xf numFmtId="164" fontId="0" fillId="0" borderId="1" xfId="0" applyNumberFormat="1" applyFont="1" applyBorder="1"/>
    <xf numFmtId="0" fontId="4" fillId="0" borderId="1" xfId="0" applyFont="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3" fontId="7" fillId="0" borderId="1" xfId="4" applyNumberFormat="1" applyFont="1" applyBorder="1" applyAlignment="1" applyProtection="1">
      <alignment horizontal="center" vertical="center"/>
      <protection locked="0"/>
    </xf>
    <xf numFmtId="0" fontId="4" fillId="0" borderId="1" xfId="0" applyFont="1" applyBorder="1"/>
    <xf numFmtId="0" fontId="4" fillId="0" borderId="1" xfId="0" applyFont="1" applyBorder="1" applyAlignment="1">
      <alignment horizontal="center" vertical="center"/>
    </xf>
    <xf numFmtId="164" fontId="0" fillId="0" borderId="1" xfId="0" applyNumberFormat="1" applyBorder="1"/>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0" fontId="0" fillId="0" borderId="1" xfId="3" applyNumberFormat="1" applyFont="1" applyBorder="1"/>
    <xf numFmtId="166" fontId="0" fillId="0" borderId="1" xfId="3" applyNumberFormat="1" applyFont="1" applyBorder="1" applyAlignment="1">
      <alignment horizontal="center"/>
    </xf>
  </cellXfs>
  <cellStyles count="192">
    <cellStyle name="_Column1" xfId="70" xr:uid="{F3224DBE-49DA-4E39-9E1D-0CD9801F01C8}"/>
    <cellStyle name="_Column1_120319_BAB_KoPr2012_KEMA" xfId="71" xr:uid="{A25D8A78-D4A0-43FD-9228-B5413140E578}"/>
    <cellStyle name="_Column1_120329_EHB_KoPr_Basisjahr_ENTWURF" xfId="72" xr:uid="{A74CD2F5-F850-4A44-8A21-0730F7F16B99}"/>
    <cellStyle name="_Column1_120329_EHB_KoPr_Basisjahr_ENTWURF 2" xfId="73" xr:uid="{7D6AF1CC-B21D-4F24-ABCF-1E7C4D64894A}"/>
    <cellStyle name="_Column1_A. Allgemeine Informationen" xfId="74" xr:uid="{8BC68A4C-26BB-4024-8966-64EE834EBAE5}"/>
    <cellStyle name="_Column1_Ausfüllhilfe" xfId="75" xr:uid="{5EFCE664-23F1-41EA-9FA5-EB0E7B326D39}"/>
    <cellStyle name="_Column1_kalk. EK-Verzinsung" xfId="76" xr:uid="{FACD572C-61DE-431E-99A6-B1C661529AE1}"/>
    <cellStyle name="_Column1_kalk. EK-Verzinsung 2" xfId="77" xr:uid="{7F9BA577-562D-481E-8F99-AD57E7E3F2B2}"/>
    <cellStyle name="_Column1_Mehrjahresvergleich" xfId="78" xr:uid="{64AFABFA-1AFD-40D5-86C8-F7E2C842452D}"/>
    <cellStyle name="_Column1_Mehrjahresvergleich 2" xfId="79" xr:uid="{D529B8F9-B053-4E41-A128-A4D49518176C}"/>
    <cellStyle name="_Column1_SAV-Vergleich" xfId="80" xr:uid="{A6628AF2-CCCF-49B3-8A41-3B5533AF6C3A}"/>
    <cellStyle name="_Column1_SAV-Vergleich 2" xfId="81" xr:uid="{823E09BE-2DC3-4BC6-BCA0-ADD2FB0206E0}"/>
    <cellStyle name="_Column2" xfId="82" xr:uid="{20ACC314-8043-4F7E-A4F8-687221C56920}"/>
    <cellStyle name="_Column3" xfId="83" xr:uid="{ADE3AE41-128A-41D6-B5E5-1FE50AA435E0}"/>
    <cellStyle name="_Column4" xfId="84" xr:uid="{F72B1411-4725-4C00-A1B9-BC2E55796396}"/>
    <cellStyle name="_Column4_120319_BAB_KoPr2012_KEMA" xfId="85" xr:uid="{2FAB9EDA-4770-4087-A0E6-1D77EB109665}"/>
    <cellStyle name="_Column4_120329_EHB_KoPr_Basisjahr_ENTWURF" xfId="86" xr:uid="{0C46F532-16C9-44D1-8BC8-368779534C9B}"/>
    <cellStyle name="_Column4_120329_EHB_KoPr_Basisjahr_ENTWURF 2" xfId="87" xr:uid="{19819AD9-7310-4AAD-9271-BB01BE505E58}"/>
    <cellStyle name="_Column4_A. Allgemeine Informationen" xfId="88" xr:uid="{F5E919D5-D84F-40F6-81B1-D3CC8A886856}"/>
    <cellStyle name="_Column4_Ausfüllhilfe" xfId="89" xr:uid="{63E80ACD-37A7-496E-97F9-04449611DA12}"/>
    <cellStyle name="_Column4_kalk. EK-Verzinsung" xfId="90" xr:uid="{FFDE7091-5377-47E5-8E83-E5DD39839354}"/>
    <cellStyle name="_Column4_kalk. EK-Verzinsung 2" xfId="91" xr:uid="{A13F0DF4-5E2A-4687-A25A-CCF17A63D863}"/>
    <cellStyle name="_Column4_Mehrjahresvergleich" xfId="92" xr:uid="{400F634E-6A67-41A7-96C1-47C47FE52BD5}"/>
    <cellStyle name="_Column4_Mehrjahresvergleich 2" xfId="93" xr:uid="{9DEDCACD-B149-4B95-BEED-D645056D07A0}"/>
    <cellStyle name="_Column4_SAV-Vergleich" xfId="94" xr:uid="{CD0E19CF-AE4F-4AAA-B686-F2F85B770BF2}"/>
    <cellStyle name="_Column4_SAV-Vergleich 2" xfId="95" xr:uid="{8496A9EE-FFFF-4C0D-AFCE-56C0FB0B85A3}"/>
    <cellStyle name="_Column5" xfId="96" xr:uid="{4C74CC31-5A6C-41E0-9FE3-47753B757F60}"/>
    <cellStyle name="_Column6" xfId="97" xr:uid="{B1708539-DEB5-4764-A28D-6F2E600963D0}"/>
    <cellStyle name="_Column7" xfId="98" xr:uid="{79D6995E-06CC-46D7-9A83-D3A97D01FF5E}"/>
    <cellStyle name="_Data" xfId="99" xr:uid="{5195B4F8-9793-4B7F-9055-4D9EB271DB49}"/>
    <cellStyle name="_Data_120319_BAB_KoPr2012_KEMA" xfId="100" xr:uid="{A496B26D-EC88-4E79-9040-CF7D633EED9B}"/>
    <cellStyle name="_Data_120319_BAB_KoPr2012_KEMA_120616_Prüfwerkzeug_2_EOG" xfId="101" xr:uid="{9D51FD6F-63EB-4BDE-BD3D-1CEE9E2533F1}"/>
    <cellStyle name="_Data_120319_BAB_KoPr2012_KEMA_130911_Zusatzdaten" xfId="102" xr:uid="{C234C6F1-EB5A-4C70-857E-6C38F4F990F2}"/>
    <cellStyle name="_Data_120319_BAB_KoPr2012_KEMA_VNBErhebungsbogenKostenprfg2012_2xls" xfId="103" xr:uid="{D067E64A-98A9-4243-9A42-C9F9B48076A6}"/>
    <cellStyle name="_Header" xfId="104" xr:uid="{A5E9C860-59FC-4B21-A1B5-C73FBF19DDA3}"/>
    <cellStyle name="_Row1" xfId="105" xr:uid="{78077EDE-1256-43E0-84EF-F82E36A663D1}"/>
    <cellStyle name="_Row1_120319_BAB_KoPr2012_KEMA" xfId="106" xr:uid="{7093E127-094E-467A-8849-7134E555EFE4}"/>
    <cellStyle name="_Row1_120329_EHB_KoPr_Basisjahr_ENTWURF" xfId="107" xr:uid="{7AF598F1-D694-415C-8698-9018CFB08D35}"/>
    <cellStyle name="_Row1_120329_EHB_KoPr_Basisjahr_ENTWURF 2" xfId="108" xr:uid="{E79AAC52-8AB7-48FF-954A-F78F0331BDE1}"/>
    <cellStyle name="_Row1_A. Allgemeine Informationen" xfId="109" xr:uid="{70A9A001-BD00-4C4B-8899-977C86976E65}"/>
    <cellStyle name="_Row1_Ausfüllhilfe" xfId="110" xr:uid="{FDBE9725-3A6C-4FDB-81C0-69C60FF15F30}"/>
    <cellStyle name="_Row1_kalk. EK-Verzinsung" xfId="111" xr:uid="{2AD464A9-F1D1-49B0-9752-873C1F110478}"/>
    <cellStyle name="_Row1_kalk. EK-Verzinsung 2" xfId="112" xr:uid="{6D07C54D-5E73-4122-B24F-76E03D545F67}"/>
    <cellStyle name="_Row1_Mehrjahresvergleich" xfId="113" xr:uid="{B577886E-5F9A-4DCB-95C0-32B746106D1C}"/>
    <cellStyle name="_Row1_Mehrjahresvergleich 2" xfId="114" xr:uid="{75645FDA-2CBB-492F-B76F-C4F04411522C}"/>
    <cellStyle name="_Row1_SAV-Vergleich" xfId="115" xr:uid="{D155825B-595A-47A1-8004-147E08E3FD04}"/>
    <cellStyle name="_Row1_SAV-Vergleich 2" xfId="116" xr:uid="{875524AA-BCAB-4682-80C0-43E131AD5499}"/>
    <cellStyle name="_Row2" xfId="117" xr:uid="{4E8A7BB0-C778-457A-AB49-AD6419B9A293}"/>
    <cellStyle name="_Row3" xfId="118" xr:uid="{1526817B-F6C4-4404-9558-9E6DB95E881E}"/>
    <cellStyle name="_Row4" xfId="119" xr:uid="{02F755E2-FD54-46CA-8F00-2F22AEEDBAD6}"/>
    <cellStyle name="_Row5" xfId="120" xr:uid="{4671C748-EBD6-4438-89CC-D5C085780ADA}"/>
    <cellStyle name="_Row6" xfId="121" xr:uid="{3E03F54F-E4BA-40CC-97A5-4754CA7E7D97}"/>
    <cellStyle name="_Row7" xfId="122" xr:uid="{B3683D24-E71A-4C9E-9A40-66341FFA3F05}"/>
    <cellStyle name="20 % - Akzent1 2" xfId="123" xr:uid="{8C4EDF50-C0B6-49C1-AAF4-D52EA1A27357}"/>
    <cellStyle name="20 % - Akzent2" xfId="64" builtinId="34"/>
    <cellStyle name="20 % - Akzent2 2" xfId="124" xr:uid="{15C7DDAC-D2A9-499D-AF9F-FBC95B7513C2}"/>
    <cellStyle name="20 % - Akzent3 2" xfId="125" xr:uid="{7A480777-4F11-40CB-8ECE-88A4380BDDA4}"/>
    <cellStyle name="20 % - Akzent4 2" xfId="126" xr:uid="{6B8CF7C9-9EC7-4D30-86B3-CAB8F9F31A97}"/>
    <cellStyle name="20 % - Akzent5 2" xfId="127" xr:uid="{707B9F2B-06EE-45F8-80E1-FD7A8B7D5C11}"/>
    <cellStyle name="20 % - Akzent6 2" xfId="128" xr:uid="{4BFE6EAC-7498-4A3B-9C8D-AC386C59DE0E}"/>
    <cellStyle name="20% - Akzent1" xfId="7" xr:uid="{C2387226-48FF-4E13-B8F9-97444FA1772C}"/>
    <cellStyle name="20% - Akzent2" xfId="8" xr:uid="{7F0F9124-EC0C-48B1-B80B-405214E112BF}"/>
    <cellStyle name="20% - Akzent3" xfId="9" xr:uid="{A4679ABE-F8B3-42EE-B7F5-06D5BDEC4648}"/>
    <cellStyle name="20% - Akzent4" xfId="10" xr:uid="{A43868C6-56D8-4CD3-B6BB-5BFE4BDA1432}"/>
    <cellStyle name="20% - Akzent5" xfId="11" xr:uid="{82222C70-CD1F-4020-A448-4FF692BE7A26}"/>
    <cellStyle name="20% - Akzent6" xfId="12" xr:uid="{A72D554F-6B28-4B5A-A1CF-840FC5C8D04D}"/>
    <cellStyle name="40 % - Akzent1 2" xfId="129" xr:uid="{70FA6089-AE3B-4F74-BFB5-41519D252987}"/>
    <cellStyle name="40 % - Akzent2 2" xfId="130" xr:uid="{D344EB01-E37B-4817-ACE8-F82F152FE606}"/>
    <cellStyle name="40 % - Akzent3 2" xfId="131" xr:uid="{6E0ED411-86A1-4F90-BE91-2B9E07C954C1}"/>
    <cellStyle name="40 % - Akzent4 2" xfId="132" xr:uid="{8BBEACF1-9300-478C-A190-F5EC96F0085A}"/>
    <cellStyle name="40 % - Akzent5 2" xfId="133" xr:uid="{B89B58A0-C476-419C-90A3-5D733F0B9C0D}"/>
    <cellStyle name="40 % - Akzent6 2" xfId="134" xr:uid="{9465C745-ECED-40FB-B456-2A47FA0471AB}"/>
    <cellStyle name="40% - Akzent1" xfId="13" xr:uid="{15E3A4A1-81D8-43CC-A103-B8EC6132E836}"/>
    <cellStyle name="40% - Akzent2" xfId="14" xr:uid="{6A94E11C-9953-4EDF-9E15-35BF615DE790}"/>
    <cellStyle name="40% - Akzent3" xfId="15" xr:uid="{8C925EBD-BD6C-42F7-BC69-A2D388C85E7E}"/>
    <cellStyle name="40% - Akzent4" xfId="16" xr:uid="{8956333D-92F3-4FE3-890E-8D7DB6AA1EB5}"/>
    <cellStyle name="40% - Akzent5" xfId="17" xr:uid="{B657BFE1-94A3-4A4D-8FA8-51F5E9B7587B}"/>
    <cellStyle name="40% - Akzent6" xfId="18" xr:uid="{016FF843-3B39-4064-BCC3-A858E33903EF}"/>
    <cellStyle name="60 % - Akzent1 2" xfId="135" xr:uid="{ED071BE0-7AFD-4CD3-B864-BA8A521E5FD9}"/>
    <cellStyle name="60 % - Akzent2 2" xfId="136" xr:uid="{A7FC1512-6CEE-4531-B81D-1CB49D35DF6E}"/>
    <cellStyle name="60 % - Akzent3 2" xfId="137" xr:uid="{9EC7E5E0-624C-40A5-AD91-50559537E46A}"/>
    <cellStyle name="60 % - Akzent4 2" xfId="138" xr:uid="{ADB582C3-A8CE-4363-BB16-C9ED03183DE7}"/>
    <cellStyle name="60 % - Akzent5 2" xfId="139" xr:uid="{1B693797-89DC-42F0-ACA3-0BAEDE49203C}"/>
    <cellStyle name="60 % - Akzent6 2" xfId="140" xr:uid="{1F6CAC1C-68A7-448E-AD0C-5DB931B3DD2C}"/>
    <cellStyle name="60% - Akzent1" xfId="19" xr:uid="{E6F2A9D3-0633-446A-8209-CCD24535823B}"/>
    <cellStyle name="60% - Akzent2" xfId="20" xr:uid="{F816B0C4-84D2-436E-9F96-E300DDEC5540}"/>
    <cellStyle name="60% - Akzent3" xfId="21" xr:uid="{893F7777-F9FF-489B-9986-E05BBEB48015}"/>
    <cellStyle name="60% - Akzent4" xfId="22" xr:uid="{9FA6AB18-28DE-44DC-A838-BFD72C7269A6}"/>
    <cellStyle name="60% - Akzent5" xfId="23" xr:uid="{10275F39-4DD8-4975-930B-DBAEA91E049D}"/>
    <cellStyle name="60% - Akzent6" xfId="24" xr:uid="{947AA944-A454-48C1-ADB6-088775CD5D0B}"/>
    <cellStyle name="Akzent1 2" xfId="25" xr:uid="{7EB17A49-81C6-416A-9990-9A95F030A7A4}"/>
    <cellStyle name="Akzent1 3" xfId="141" xr:uid="{7B98E510-4C70-404B-9023-1226644E82E7}"/>
    <cellStyle name="Akzent2 2" xfId="26" xr:uid="{A479F02B-33D0-4207-9BC6-31C29DA11F10}"/>
    <cellStyle name="Akzent2 3" xfId="142" xr:uid="{CCCC1078-A272-4FD8-8179-1AC48B055F7C}"/>
    <cellStyle name="Akzent3 2" xfId="27" xr:uid="{F588E721-9293-4D4C-82D3-8D2D59DD342F}"/>
    <cellStyle name="Akzent3 3" xfId="143" xr:uid="{7163238C-F211-443A-A63F-BA5A389041C9}"/>
    <cellStyle name="Akzent4 2" xfId="28" xr:uid="{0711042A-1AD0-44A0-A6AA-E91D0DAAB6CB}"/>
    <cellStyle name="Akzent4 3" xfId="144" xr:uid="{3F553FCF-08BF-4DF2-BBCE-1EFE659FF0C1}"/>
    <cellStyle name="Akzent5 2" xfId="29" xr:uid="{F85EE3EC-306F-4212-A82D-BBC8DE02BA3E}"/>
    <cellStyle name="Akzent5 3" xfId="145" xr:uid="{20702766-2337-42FF-9F9B-65A2FE1C54C0}"/>
    <cellStyle name="Akzent6 2" xfId="30" xr:uid="{EC3F6E72-AB91-4CD7-ADBA-C6B977CB9EB2}"/>
    <cellStyle name="Akzent6 3" xfId="146" xr:uid="{633EC5EC-34C2-4898-910D-A86A5F23E52B}"/>
    <cellStyle name="Ausgabe 2" xfId="31" xr:uid="{1FB3E6BA-0603-496C-96C6-99D2C41E1611}"/>
    <cellStyle name="Ausgabe 3" xfId="147" xr:uid="{15A05341-9C93-4DD0-B6D1-12DDFACD8BAD}"/>
    <cellStyle name="Berechnung 2" xfId="32" xr:uid="{C6DF8D07-7809-4212-AE97-AC18837DDB7E}"/>
    <cellStyle name="Berechnung 3" xfId="148" xr:uid="{BB3B5340-0141-4F29-84AC-EE4547B12426}"/>
    <cellStyle name="Eingabe 2" xfId="34" xr:uid="{4B318DAE-FD5D-46FC-8FBA-ADC91591D0BE}"/>
    <cellStyle name="Eingabe 3" xfId="149" xr:uid="{7F3D6EF2-4FBF-4217-9829-1BE0A72C9155}"/>
    <cellStyle name="Ergebnis 2" xfId="35" xr:uid="{AE17E005-1F7C-4071-9A35-17C0C8D22BB9}"/>
    <cellStyle name="Ergebnis 3" xfId="150" xr:uid="{351DA50C-9C01-4B96-BC6B-B186445CB564}"/>
    <cellStyle name="Erklärender Text 2" xfId="36" xr:uid="{D6B03DA2-0F2E-4FB5-B875-2162315AA44F}"/>
    <cellStyle name="Erklärender Text 3" xfId="151" xr:uid="{D8C20E8B-59EA-4B30-ADBC-9A0A6A44C5B0}"/>
    <cellStyle name="Euro" xfId="37" xr:uid="{6D632C1B-84DB-4E7D-9FE6-41F46F84956F}"/>
    <cellStyle name="Euro 2" xfId="38" xr:uid="{5DC86BDD-5C43-404B-B650-748562E18F25}"/>
    <cellStyle name="Euro 2 2" xfId="60" xr:uid="{5B8B79AE-418D-4EFE-924B-C8CC56B4B087}"/>
    <cellStyle name="Euro 2 3" xfId="57" xr:uid="{C4C0773F-81C7-4207-8FF5-2E3F64458EBE}"/>
    <cellStyle name="Euro 2 4" xfId="54" xr:uid="{A295574D-75D3-417E-AA96-8370DBBD2206}"/>
    <cellStyle name="Euro 3" xfId="152" xr:uid="{D3E91806-84DE-4A24-A9B5-4FE1D75BF9BC}"/>
    <cellStyle name="Gut 2" xfId="39" xr:uid="{A7C0F439-6316-4229-A087-5F7B7C556670}"/>
    <cellStyle name="Gut 3" xfId="153" xr:uid="{80B0B859-263B-4148-BF43-B3EFBC6FB3BC}"/>
    <cellStyle name="Hyperlink 2" xfId="154" xr:uid="{B7A0FEE0-9CC6-4ACA-BCDD-32BEC0F4C1EF}"/>
    <cellStyle name="Komma 2" xfId="5" xr:uid="{DA865DA6-8393-47A0-BD4D-F160414A6DC4}"/>
    <cellStyle name="Komma 2 2" xfId="33" xr:uid="{14C434F2-CD76-4601-8020-E292EBA6598F}"/>
    <cellStyle name="Komma 2 3" xfId="155" xr:uid="{49D4F512-5E5E-485B-9883-AAF911E9B304}"/>
    <cellStyle name="Komma 2 4" xfId="182" xr:uid="{77426D31-FD6A-4345-AE18-8D3E8952BCDE}"/>
    <cellStyle name="Komma 3" xfId="69" xr:uid="{FA9011D7-6676-4504-ABA8-F758FE584BA6}"/>
    <cellStyle name="Komma 3 2" xfId="183" xr:uid="{FF14985A-AA19-4A8A-9EDB-34429C7F120B}"/>
    <cellStyle name="Komma 4" xfId="190" xr:uid="{B6CF596F-2FB8-4168-A74E-F79E215869C0}"/>
    <cellStyle name="Neutral 2" xfId="40" xr:uid="{E7D96CD2-C3C3-4A4A-A077-3C76B43C3292}"/>
    <cellStyle name="Neutral 3" xfId="156" xr:uid="{3923577A-BB4C-4544-852D-B7E6DC873465}"/>
    <cellStyle name="Normal" xfId="1" xr:uid="{00000000-0005-0000-0000-000000000000}"/>
    <cellStyle name="Notiz 2" xfId="61" xr:uid="{A488CD5D-80E8-481E-8F25-DF10D7AED49F}"/>
    <cellStyle name="Notiz 3" xfId="58" xr:uid="{944DE700-83D6-48FB-B38F-E1BD0771B28A}"/>
    <cellStyle name="Notiz 4" xfId="55" xr:uid="{490FB069-4087-421C-A739-F27EB37C30A8}"/>
    <cellStyle name="Notiz 5" xfId="41" xr:uid="{381ED0A4-B67B-41E7-8A6E-F3C6379A8807}"/>
    <cellStyle name="Prozent" xfId="3" builtinId="5"/>
    <cellStyle name="Prozent 2" xfId="42" xr:uid="{F9812BA3-0CC1-4E4B-A3A1-6BACCB15A048}"/>
    <cellStyle name="Prozent 3" xfId="157" xr:uid="{8CFFAE3F-124F-494E-A6C5-B16021A2E36E}"/>
    <cellStyle name="Prozent 4" xfId="158" xr:uid="{9BFE2E0A-7F57-4122-9DFD-3DAC8739BC8A}"/>
    <cellStyle name="Prozent 5" xfId="66" xr:uid="{F00AB022-7894-446D-8C14-383E832CF73F}"/>
    <cellStyle name="Schlecht 2" xfId="43" xr:uid="{B653E3E6-559C-4C36-B4F4-E905B9A9B504}"/>
    <cellStyle name="Schlecht 3" xfId="159" xr:uid="{27337BAD-1FF9-46AF-9C47-9B52FDDE1FC6}"/>
    <cellStyle name="Standard" xfId="0" builtinId="0"/>
    <cellStyle name="Standard 10" xfId="179" xr:uid="{C530A9B9-0FFC-4477-A26F-B9435D9718E4}"/>
    <cellStyle name="Standard 11" xfId="187" xr:uid="{68F44BC6-2213-4A99-92D1-18C8816A71F1}"/>
    <cellStyle name="Standard 11 2" xfId="189" xr:uid="{72AACBEA-E2D9-4D4D-A0AA-2D057B93F8E5}"/>
    <cellStyle name="Standard 16 7" xfId="186" xr:uid="{FC7E859A-8213-451E-AEE0-FC08782E8B81}"/>
    <cellStyle name="Standard 2" xfId="2" xr:uid="{00000000-0005-0000-0000-000003000000}"/>
    <cellStyle name="Standard 2 2" xfId="62" xr:uid="{2D6D8F18-727E-4DB9-B3D1-3D9E9ED389AC}"/>
    <cellStyle name="Standard 2 3" xfId="59" xr:uid="{FF33BEB1-9639-4CBE-BF17-B5FBCBEA7776}"/>
    <cellStyle name="Standard 2 3 2" xfId="67" xr:uid="{9112B5B0-81BB-4BA3-9DF1-6D3614C15845}"/>
    <cellStyle name="Standard 2 4" xfId="56" xr:uid="{2DFFB723-9CDA-4DC3-856B-A9BF5B51C10E}"/>
    <cellStyle name="Standard 2 5" xfId="44" xr:uid="{90089BC1-7AE0-48CC-B05C-520729993DA4}"/>
    <cellStyle name="Standard 2_EHB_KoPr_I" xfId="160" xr:uid="{90C75B1C-A964-47E0-9371-7BE96EC3DA58}"/>
    <cellStyle name="Standard 21 2" xfId="188" xr:uid="{92900856-5E69-4E97-99C6-71EC7F42CF05}"/>
    <cellStyle name="Standard 3" xfId="53" xr:uid="{A5118CAD-51A8-48A8-A1A3-F9EC2C4D69D1}"/>
    <cellStyle name="Standard 4" xfId="6" xr:uid="{A4C25D8C-AA6E-42AC-8367-FAB33ECDF8F5}"/>
    <cellStyle name="Standard 4 2" xfId="161" xr:uid="{406EFA01-ED40-4FC1-81FE-06654896794C}"/>
    <cellStyle name="Standard 49" xfId="185" xr:uid="{369CFFE9-3F28-424D-85DD-500841A560DA}"/>
    <cellStyle name="Standard 5" xfId="162" xr:uid="{71725D4A-1177-46A4-AC14-6F962DC86C46}"/>
    <cellStyle name="Standard 5 2" xfId="181" xr:uid="{1EAD061F-4189-4BEF-A966-96664E947D19}"/>
    <cellStyle name="Standard 6" xfId="163" xr:uid="{EAFFA268-80F1-45E0-9A06-B05AF3A7117B}"/>
    <cellStyle name="Standard 6 2" xfId="180" xr:uid="{FAACDE5E-7356-476A-8B8F-CF2EEBDD5500}"/>
    <cellStyle name="Standard 7" xfId="164" xr:uid="{646B228D-C108-412C-B097-283D1A397541}"/>
    <cellStyle name="Standard 7 2" xfId="184" xr:uid="{757DC59C-9F93-49EB-8B82-8094C8119B3E}"/>
    <cellStyle name="Standard 8" xfId="165" xr:uid="{8FA38F8A-5DAE-4274-833E-7D5A8BA7C384}"/>
    <cellStyle name="Standard_100112_027_Master_Makro" xfId="4" xr:uid="{00000000-0005-0000-0000-000004000000}"/>
    <cellStyle name="Überschrift 1 2" xfId="46" xr:uid="{00FE9943-8F54-45A4-A487-17224DCD131C}"/>
    <cellStyle name="Überschrift 1 3" xfId="167" xr:uid="{8F4C0392-1E16-46DF-BAFA-6963E6672E08}"/>
    <cellStyle name="Überschrift 2 2" xfId="47" xr:uid="{E5769FE7-0204-4037-B00E-6E26DAFF171E}"/>
    <cellStyle name="Überschrift 2 3" xfId="168" xr:uid="{88C2B2B3-A011-4391-BFCB-509DCFFF5E80}"/>
    <cellStyle name="Überschrift 3 2" xfId="48" xr:uid="{1D1D6F59-BD85-4E7C-814A-72B1A0FEEBB0}"/>
    <cellStyle name="Überschrift 3 3" xfId="169" xr:uid="{7EDAF8D1-538F-4CCF-BAC8-973BE2CCC849}"/>
    <cellStyle name="Überschrift 4 2" xfId="49" xr:uid="{17D2D815-07C6-4284-9547-F713F06C4DEF}"/>
    <cellStyle name="Überschrift 4 3" xfId="170" xr:uid="{546EB5AD-5F33-46A5-882E-19C029696B9C}"/>
    <cellStyle name="Überschrift 5" xfId="45" xr:uid="{133400F7-EEE8-441F-A05E-CBEF606DB909}"/>
    <cellStyle name="Überschrift 6" xfId="166" xr:uid="{BF86124B-1D8D-45DC-86EC-4B7B938E7E77}"/>
    <cellStyle name="Undefiniert" xfId="171" xr:uid="{4EFFEBF2-4B69-46D9-B633-4A14C803BEDB}"/>
    <cellStyle name="Verknüpfte Zelle 2" xfId="50" xr:uid="{F3856F50-F325-48C8-90C4-EABF02F7EF76}"/>
    <cellStyle name="Verknüpfte Zelle 3" xfId="172" xr:uid="{CDBAEB46-6100-4592-887E-944FD417EF2B}"/>
    <cellStyle name="Währung 2" xfId="63" xr:uid="{85D55F5F-069A-4919-8188-8C774056B6FD}"/>
    <cellStyle name="Währung 2 2" xfId="174" xr:uid="{22C4FF53-5F67-4FBA-BA54-271B99ED337E}"/>
    <cellStyle name="Währung 2 3" xfId="68" xr:uid="{2364EBB6-9706-466C-B031-3563757671CB}"/>
    <cellStyle name="Währung 3" xfId="175" xr:uid="{6D044A48-4B22-4CAD-8B00-57569364B22F}"/>
    <cellStyle name="Währung 4" xfId="176" xr:uid="{2D52D08D-A8EB-4120-AC16-6701AFBFE9B6}"/>
    <cellStyle name="Währung 5" xfId="173" xr:uid="{B7DD74BE-F0F0-4319-AB71-E67F3665C55D}"/>
    <cellStyle name="Währung 6" xfId="65" xr:uid="{D62A67E1-50CA-4003-8573-C18B7BFD61F0}"/>
    <cellStyle name="Währung 6 2" xfId="191" xr:uid="{3E9BD027-7142-4376-8C0B-9EC2E0CCF369}"/>
    <cellStyle name="Warnender Text 2" xfId="51" xr:uid="{E624A86A-5721-4936-8B5F-087E96CE0B22}"/>
    <cellStyle name="Warnender Text 3" xfId="177" xr:uid="{DE6B06FE-0311-402B-9832-CD7916AF2759}"/>
    <cellStyle name="Zelle überprüfen 2" xfId="52" xr:uid="{8DC49AD8-7496-4473-88E7-DE5DF2789CDD}"/>
    <cellStyle name="Zelle überprüfen 3" xfId="178" xr:uid="{B7306A4C-029E-48B0-85B5-F24603FEB504}"/>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1" defaultTableStyle="TableStyleMedium2" defaultPivotStyle="PivotStyleLight16">
    <tableStyle name="Invisible" pivot="0" table="0" count="0" xr9:uid="{0366D311-41C7-43CA-ABBB-3F1149807D1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aten%20Abteilungen\Regulierungsmanagement\Entgeltregulierung\Erl&#246;sobergrenzenanpassung\2024\Strom\An%20LRegK%20gesendet\230918_EHB_28_Nr.1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Projekte\B\Bramsche\Strom\2021\PB%20EOG%20Strom%202022\Erhebungsb&#246;gen\Bramsche_ErhebungsbogenPara28Nr1ARegxl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Projekte\B\Bramsche\Strom\2022\PB%20EOG%20Strom%202023\Ebo%20+%20Bericht\ErhebungsbogenPara28Nr1ARegxls%20-%20Bramsch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Projekte\B\Bovenden\Strom\2021\PB%20EOG%202022\Erhebungsb&#246;gen\Bovenden_ErhebungsbogenPara28Nr1ARegV_Strom_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Projekte\B\Bovenden\Strom\2022\PB%20EOG%202023\Ebo%20+%20Bericht\ErhebungsbogenPara28Nr1ARegxls%20-%20Bovende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Projekte\N\Northeim\Strom\2021\PB%20EOG%20Strom%202022\Erhebungsb&#246;gen\Northeim_ErhebungsbogenPara28Nr1ARegV_20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Projekte\N\Northeim\Strom\2022\PB%20EOG%20Strom%202023\Ebo%20+%20Bericht\ErhebungsbogenPara28Nr1ARegxls%20-%20Northei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Projekte\B\Bovenden\Gas\2021\PB%20EOG%202022\Ebo\Gas_EHB_Anpassung%20EOG%20und%20Verprobung_Bovenden_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Projekte\B\Bovenden\Gas\2022\PB%20EOG%202023\Unterlagen%20Beh&#246;rde\EHB_Anpassung%20Erl&#246;sobergrenze%20Gas%202023%20-%20Bovenden%20korrigier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Projekte\B\Bramsche\Gas\2021\PB%20EOG%20Gas%202022\Ebo+Bericht\Gas_EHB_Anpassung_Bramsche_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Projekte\B\Bramsche\Gas\2022\PB%20EOG%20Gas%202023\Unterlagen%20Beh&#246;rde\EHB_Anpassung%20-%20Bramsch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Projekte\N\Nienburg\Gas\2021\PB%20EOG%20Gas%202022\Ebo+Bericht\Nienburg_Gas_EHB_Anpassung.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Projekte\N\Nienburg\Gas\2022\PB%20EOG%20Gas%202023\Unterlagen%20Beh&#246;rde\EHB_Anpassung%20-%20Nienburg.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Projekte\N\Northeim\Gas\2021\PB%20EOG%20Gas%202022\Ebo\Gas_EHB_Anpassung%20EOG%20und%20Verprobung_Northeim_202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Projekte\N\Northeim\Gas\2022\PB%20EOG%20Gas%202023\Unterlagen%20Beh&#246;rde\EHB_Anpassung%20Erl&#246;sobergrenze%20Gas%202023%20%20-%20Northeim.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westfalenweserenergie.sharepoint.com/TEAM/WWN/NW/NWRE/Entgelte/Kalkulation%202022%20Ist%202021/BF%20SW%20Stadtoldendorf/SWS%20EOG/SWS-EOG%20ab%202018-MASTER.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westfalenweserenergie.sharepoint.com/TEAM/WWN/NW/NWRE/Entgelte/Kalkulation%202021%20Ist%202020/BF%20SWS/SWS%20EOG/Gas_EHB_Anpassung_SWS_EOG2022-MASTER.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westfalenweserenergie.sharepoint.com/TEAM/WWN/NW/NWRE/Entgelte/Kalkulation%202016%20Ist%202015/BF%20SWS/NNE%20IST%202015/_Festlg/200114-Beschluss%20f&#252;r%20EOG%203.%20RegP/200205-SWS-kalk.%20Zinsen%20Antrag-Ko-Pr&#252;%202015_Beschlu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Changelog"/>
      <sheetName val="A. Allgemeine Informationen"/>
      <sheetName val="B. Übersicht EOG"/>
      <sheetName val="C. Erlösobergrenze"/>
      <sheetName val="D. Netzübergänge"/>
      <sheetName val="E. Erläuterungen"/>
      <sheetName val="Anlage 2-1"/>
      <sheetName val="Anlage 2-4"/>
      <sheetName val="Anlage 2-8"/>
      <sheetName val="Anlage 2-9"/>
      <sheetName val="Anlage 2-10"/>
      <sheetName val="Anlage 2-11"/>
      <sheetName val="Anlage 2-13"/>
      <sheetName val="Anlage Volatile Kosten"/>
    </sheetNames>
    <sheetDataSet>
      <sheetData sheetId="0"/>
      <sheetData sheetId="1"/>
      <sheetData sheetId="2"/>
      <sheetData sheetId="3"/>
      <sheetData sheetId="4">
        <row r="14">
          <cell r="I14">
            <v>15292751.3507</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Changelog"/>
      <sheetName val="A. Allgemeine Informationen"/>
      <sheetName val="B. Übersicht EOG"/>
      <sheetName val="C. Erlösobergrenze"/>
      <sheetName val="D. Netzübergänge"/>
      <sheetName val="E. Erläuterungen"/>
      <sheetName val="Anlage 2-1"/>
      <sheetName val="Anlage 2-4"/>
      <sheetName val="Anlage 2-6"/>
      <sheetName val="Anlage 2-8"/>
      <sheetName val="Anlage 2-9"/>
      <sheetName val="Anlage 2-10"/>
      <sheetName val="Anlage 2-11"/>
      <sheetName val="Anlage 2-13"/>
      <sheetName val="Anlage EPMK"/>
      <sheetName val="Anlage Volatile Kosten"/>
    </sheetNames>
    <sheetDataSet>
      <sheetData sheetId="0"/>
      <sheetData sheetId="1"/>
      <sheetData sheetId="2">
        <row r="8">
          <cell r="C8" t="str">
            <v>Stadtwerke Bramsche GmbH</v>
          </cell>
        </row>
        <row r="10">
          <cell r="C10">
            <v>10001473</v>
          </cell>
        </row>
        <row r="11">
          <cell r="C11">
            <v>1</v>
          </cell>
        </row>
        <row r="14">
          <cell r="C14">
            <v>2022</v>
          </cell>
        </row>
      </sheetData>
      <sheetData sheetId="3">
        <row r="15">
          <cell r="D15">
            <v>1131705.4854352768</v>
          </cell>
          <cell r="L15">
            <v>26842.766759583166</v>
          </cell>
        </row>
      </sheetData>
      <sheetData sheetId="4">
        <row r="6">
          <cell r="F6">
            <v>2103728.4831600264</v>
          </cell>
        </row>
        <row r="12">
          <cell r="I12">
            <v>2315929.3084153705</v>
          </cell>
        </row>
        <row r="20">
          <cell r="I20">
            <v>1018146.8556772755</v>
          </cell>
        </row>
        <row r="25">
          <cell r="I25">
            <v>8372.205600000043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Changelog"/>
      <sheetName val="A. Allgemeine Informationen"/>
      <sheetName val="B. Übersicht EOG"/>
      <sheetName val="C. Erlösobergrenze"/>
      <sheetName val="D. Netzübergänge"/>
      <sheetName val="E. Erläuterungen"/>
      <sheetName val="Anlage 2-1"/>
      <sheetName val="Anlage 2-4"/>
      <sheetName val="Anlage 2-6"/>
      <sheetName val="Anlage 2-8"/>
      <sheetName val="Anlage 2-9"/>
      <sheetName val="Anlage 2-10"/>
      <sheetName val="Anlage 2-11"/>
      <sheetName val="Anlage 2-13"/>
      <sheetName val="Anlage EPMK"/>
      <sheetName val="Anlage Volatile Kosten"/>
    </sheetNames>
    <sheetDataSet>
      <sheetData sheetId="0"/>
      <sheetData sheetId="1"/>
      <sheetData sheetId="2">
        <row r="8">
          <cell r="C8" t="str">
            <v>Stadtwerke Bramsche GmbH</v>
          </cell>
        </row>
        <row r="10">
          <cell r="C10">
            <v>10001473</v>
          </cell>
        </row>
        <row r="11">
          <cell r="C11">
            <v>1</v>
          </cell>
        </row>
        <row r="14">
          <cell r="C14">
            <v>2023</v>
          </cell>
        </row>
      </sheetData>
      <sheetData sheetId="3">
        <row r="15">
          <cell r="D15">
            <v>1343334.5459668199</v>
          </cell>
          <cell r="L15">
            <v>152132.36129557074</v>
          </cell>
        </row>
      </sheetData>
      <sheetData sheetId="4">
        <row r="12">
          <cell r="I12">
            <v>2667639.3823849852</v>
          </cell>
        </row>
        <row r="20">
          <cell r="I20">
            <v>1213106.9162922001</v>
          </cell>
        </row>
        <row r="25">
          <cell r="I25">
            <v>25488.579674619636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Changelog"/>
      <sheetName val="A. Allgemeine Informationen"/>
      <sheetName val="B. Übersicht EOG"/>
      <sheetName val="C. Erlösobergrenze"/>
      <sheetName val="D. Netzübergänge"/>
      <sheetName val="E. Erläuterungen"/>
      <sheetName val="Anlage 2-1"/>
      <sheetName val="Anlage 2-4"/>
      <sheetName val="Anlage 2-6"/>
      <sheetName val="Anlage 2-8"/>
      <sheetName val="Anlage 2-9"/>
      <sheetName val="Anlage 2-10"/>
      <sheetName val="Anlage 2-11"/>
      <sheetName val="Anlage 2-13"/>
      <sheetName val="Anlage EPMK"/>
      <sheetName val="Anlage Volatile Kosten"/>
    </sheetNames>
    <sheetDataSet>
      <sheetData sheetId="0" refreshError="1"/>
      <sheetData sheetId="1" refreshError="1"/>
      <sheetData sheetId="2" refreshError="1">
        <row r="8">
          <cell r="C8" t="str">
            <v>Gemeindewerke Bovenden GmbH &amp; Co. KG</v>
          </cell>
        </row>
        <row r="10">
          <cell r="C10">
            <v>10000691</v>
          </cell>
        </row>
        <row r="11">
          <cell r="C11">
            <v>1</v>
          </cell>
        </row>
        <row r="14">
          <cell r="C14">
            <v>2022</v>
          </cell>
        </row>
      </sheetData>
      <sheetData sheetId="3" refreshError="1">
        <row r="15">
          <cell r="D15">
            <v>1279462.7992886442</v>
          </cell>
          <cell r="L15">
            <v>33461.692201773476</v>
          </cell>
        </row>
      </sheetData>
      <sheetData sheetId="4" refreshError="1">
        <row r="6">
          <cell r="F6">
            <v>2336367</v>
          </cell>
        </row>
        <row r="12">
          <cell r="I12">
            <v>2590944.3360587116</v>
          </cell>
        </row>
        <row r="20">
          <cell r="I20">
            <v>1089550.4800318645</v>
          </cell>
        </row>
        <row r="25">
          <cell r="I25">
            <v>73093.969256779732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Changelog"/>
      <sheetName val="A. Allgemeine Informationen"/>
      <sheetName val="B. Übersicht EOG"/>
      <sheetName val="C. Erlösobergrenze"/>
      <sheetName val="D. Netzübergänge"/>
      <sheetName val="E. Erläuterungen"/>
      <sheetName val="Anlage 2-1"/>
      <sheetName val="Anlage 2-4"/>
      <sheetName val="Anlage 2-6"/>
      <sheetName val="Anlage 2-8"/>
      <sheetName val="Anlage 2-9"/>
      <sheetName val="Anlage 2-10"/>
      <sheetName val="Anlage 2-11"/>
      <sheetName val="Anlage 2-13"/>
      <sheetName val="Anlage EPMK"/>
      <sheetName val="Anlage Volatile Kosten"/>
    </sheetNames>
    <sheetDataSet>
      <sheetData sheetId="0" refreshError="1"/>
      <sheetData sheetId="1" refreshError="1"/>
      <sheetData sheetId="2" refreshError="1">
        <row r="8">
          <cell r="C8" t="str">
            <v>Gemeindewerke Bovenden GmbH &amp; Co. KG</v>
          </cell>
        </row>
        <row r="10">
          <cell r="C10">
            <v>10000691</v>
          </cell>
        </row>
        <row r="11">
          <cell r="C11">
            <v>1</v>
          </cell>
        </row>
        <row r="14">
          <cell r="C14">
            <v>2023</v>
          </cell>
        </row>
      </sheetData>
      <sheetData sheetId="3" refreshError="1">
        <row r="15">
          <cell r="D15">
            <v>1395474.8359910809</v>
          </cell>
          <cell r="L15">
            <v>189645.21626259014</v>
          </cell>
        </row>
      </sheetData>
      <sheetData sheetId="4" refreshError="1">
        <row r="12">
          <cell r="I12">
            <v>2930300.4531429112</v>
          </cell>
        </row>
        <row r="20">
          <cell r="I20">
            <v>1197768.2577420662</v>
          </cell>
        </row>
        <row r="25">
          <cell r="I25">
            <v>80888.228249014588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Changelog"/>
      <sheetName val="A. Allgemeine Informationen"/>
      <sheetName val="B. Übersicht EOG"/>
      <sheetName val="C. Erlösobergrenze"/>
      <sheetName val="D. Netzübergänge"/>
      <sheetName val="E. Erläuterungen"/>
      <sheetName val="Anlage 2-1"/>
      <sheetName val="Anlage 2-4"/>
      <sheetName val="Anlage 2-6"/>
      <sheetName val="Anlage 2-8"/>
      <sheetName val="Anlage 2-9"/>
      <sheetName val="Anlage 2-10"/>
      <sheetName val="Anlage 2-11"/>
      <sheetName val="Anlage 2-13"/>
      <sheetName val="Anlage EPMK"/>
      <sheetName val="Anlage Volatile Kosten"/>
    </sheetNames>
    <sheetDataSet>
      <sheetData sheetId="0"/>
      <sheetData sheetId="1"/>
      <sheetData sheetId="2">
        <row r="8">
          <cell r="C8" t="str">
            <v>SWN Stadtwerke Northeim GmbH</v>
          </cell>
        </row>
        <row r="10">
          <cell r="C10">
            <v>10000965</v>
          </cell>
        </row>
        <row r="11">
          <cell r="C11">
            <v>1</v>
          </cell>
        </row>
        <row r="14">
          <cell r="C14">
            <v>2022</v>
          </cell>
        </row>
      </sheetData>
      <sheetData sheetId="3">
        <row r="15">
          <cell r="D15">
            <v>4150921.1847483166</v>
          </cell>
          <cell r="L15">
            <v>54315.102821006498</v>
          </cell>
        </row>
      </sheetData>
      <sheetData sheetId="4">
        <row r="6">
          <cell r="F6">
            <v>6130268.0801453851</v>
          </cell>
        </row>
        <row r="12">
          <cell r="I12">
            <v>7565920.1731768884</v>
          </cell>
        </row>
        <row r="20">
          <cell r="I20">
            <v>3766441.8914636164</v>
          </cell>
        </row>
        <row r="25">
          <cell r="I25">
            <v>77965.889277431183</v>
          </cell>
        </row>
      </sheetData>
      <sheetData sheetId="5"/>
      <sheetData sheetId="6"/>
      <sheetData sheetId="7"/>
      <sheetData sheetId="8"/>
      <sheetData sheetId="9"/>
      <sheetData sheetId="10"/>
      <sheetData sheetId="11"/>
      <sheetData sheetId="12"/>
      <sheetData sheetId="13"/>
      <sheetData sheetId="14"/>
      <sheetData sheetId="15"/>
      <sheetData sheetId="16">
        <row r="17">
          <cell r="G17">
            <v>99615.486071511928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Changelog"/>
      <sheetName val="A. Allgemeine Informationen"/>
      <sheetName val="B. Übersicht EOG"/>
      <sheetName val="C. Erlösobergrenze"/>
      <sheetName val="D. Netzübergänge"/>
      <sheetName val="E. Erläuterungen"/>
      <sheetName val="Anlage 2-1"/>
      <sheetName val="Anlage 2-4"/>
      <sheetName val="Anlage 2-6"/>
      <sheetName val="Anlage 2-8"/>
      <sheetName val="Anlage 2-9"/>
      <sheetName val="Anlage 2-10"/>
      <sheetName val="Anlage 2-11"/>
      <sheetName val="Anlage 2-13"/>
      <sheetName val="Anlage EPMK"/>
      <sheetName val="Anlage Volatile Kosten"/>
    </sheetNames>
    <sheetDataSet>
      <sheetData sheetId="0"/>
      <sheetData sheetId="1"/>
      <sheetData sheetId="2">
        <row r="8">
          <cell r="C8" t="str">
            <v>SWN Stadtwerke Northeim GmbH</v>
          </cell>
        </row>
        <row r="10">
          <cell r="C10">
            <v>10000965</v>
          </cell>
        </row>
        <row r="11">
          <cell r="C11">
            <v>1</v>
          </cell>
        </row>
        <row r="14">
          <cell r="C14">
            <v>2023</v>
          </cell>
        </row>
      </sheetData>
      <sheetData sheetId="3">
        <row r="15">
          <cell r="D15">
            <v>4454038.2820140086</v>
          </cell>
          <cell r="L15">
            <v>307832.8296102868</v>
          </cell>
        </row>
      </sheetData>
      <sheetData sheetId="4">
        <row r="12">
          <cell r="I12">
            <v>8211648.6766425148</v>
          </cell>
        </row>
        <row r="20">
          <cell r="I20">
            <v>4027895.4006158514</v>
          </cell>
        </row>
        <row r="25">
          <cell r="I25">
            <v>119629.47739088806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Ausfuellhilfe"/>
      <sheetName val="A_Stammdaten"/>
      <sheetName val="A1_Kj_Erloesobergrenze"/>
      <sheetName val="A2_vorgelagerte_Netzkosten"/>
      <sheetName val="B1_Investitionsmaßnahmen"/>
      <sheetName val="B2_Baukostenzuschuesse"/>
      <sheetName val="B3_Lohnzusatzleistungen"/>
      <sheetName val="B4_Betriebsratstaetigkeit"/>
      <sheetName val="B5_Aus_und_Weiterbildung"/>
      <sheetName val="C1_Kapazitaetsueberlassung"/>
      <sheetName val="C2_Lastflusszusagen_KOLA"/>
      <sheetName val="C3_Ausgleichszahlungen"/>
      <sheetName val="D1_Treibenergie"/>
      <sheetName val="D2_Netzveraenderungen"/>
      <sheetName val="D3_Sonstiges"/>
      <sheetName val="E1_1_Allokation_EOG_u_KStR"/>
      <sheetName val="E2_1_Verteilnetzentgelte"/>
      <sheetName val="E2_2_Entry_Exit"/>
      <sheetName val="E2_3_Ms_Msstb_VNB"/>
      <sheetName val="E2_4_Sonstige_Entgelte"/>
      <sheetName val="E2_5_Sonderentgelte"/>
      <sheetName val="E2_6_SystDL_FNB"/>
      <sheetName val="E2_7_Benchmarking"/>
      <sheetName val="E3_Plausibilisierung_Entgelte"/>
      <sheetName val="F_Erlaeuterungen"/>
    </sheetNames>
    <sheetDataSet>
      <sheetData sheetId="0" refreshError="1"/>
      <sheetData sheetId="1" refreshError="1">
        <row r="4">
          <cell r="C4" t="str">
            <v>Gemeindewerke Bovenden GmbH &amp; Co.KG</v>
          </cell>
        </row>
        <row r="6">
          <cell r="C6">
            <v>12000692</v>
          </cell>
        </row>
      </sheetData>
      <sheetData sheetId="2" refreshError="1">
        <row r="6">
          <cell r="B6">
            <v>767339.50992945291</v>
          </cell>
        </row>
        <row r="18">
          <cell r="C18">
            <v>209476.44</v>
          </cell>
          <cell r="D18">
            <v>579250.16104000004</v>
          </cell>
        </row>
        <row r="32">
          <cell r="E32">
            <v>617617.13653647271</v>
          </cell>
        </row>
        <row r="49">
          <cell r="E49">
            <v>31302.42663269589</v>
          </cell>
        </row>
        <row r="81">
          <cell r="G81">
            <v>1327627.3641723501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n"/>
      <sheetName val="0_Ausfuellhilfe"/>
      <sheetName val="A_Stammdaten"/>
      <sheetName val="A1_Kj_Erloesobergrenze"/>
      <sheetName val="A2_vorg_NK"/>
      <sheetName val="B1_BKZ"/>
      <sheetName val="B2_pDNBK_u_BS"/>
      <sheetName val="C1_IMA"/>
      <sheetName val="C2_FNB"/>
      <sheetName val="D1_VK"/>
      <sheetName val="D2_Netzveraenderungen"/>
      <sheetName val="D3_Sonstiges"/>
      <sheetName val="E1_1_Allokation_EOG_u_KStR"/>
      <sheetName val="E2_1_Verteilnetzentgelte"/>
      <sheetName val="E2_2_Entry_Exit"/>
      <sheetName val="E2_3_Ms_Msstb_VNB"/>
      <sheetName val="E2_4_Sonstige_Entgelte"/>
      <sheetName val="E2_5a_Sonderentgelte"/>
      <sheetName val="E2_5b_Sondernetzentgelte"/>
      <sheetName val="E2_6_SystDL_FNB"/>
      <sheetName val="E2_7_Benchmarking"/>
      <sheetName val="E3_Plausibilisierung_Entgelte"/>
      <sheetName val="F_Erlaeuterungen"/>
    </sheetNames>
    <sheetDataSet>
      <sheetData sheetId="0" refreshError="1"/>
      <sheetData sheetId="1" refreshError="1"/>
      <sheetData sheetId="2" refreshError="1">
        <row r="5">
          <cell r="B5" t="str">
            <v>Gemeindewerke Bovenden GmbH &amp; Co.KG</v>
          </cell>
        </row>
        <row r="6">
          <cell r="B6">
            <v>12000692</v>
          </cell>
        </row>
      </sheetData>
      <sheetData sheetId="3" refreshError="1">
        <row r="6">
          <cell r="B6">
            <v>1326062</v>
          </cell>
        </row>
        <row r="18">
          <cell r="D18">
            <v>928600.03787999996</v>
          </cell>
        </row>
        <row r="30">
          <cell r="E30">
            <v>994903.13787999994</v>
          </cell>
        </row>
        <row r="82">
          <cell r="G82">
            <v>1777542.869037888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Ausfuellhilfe"/>
      <sheetName val="A_Stammdaten"/>
      <sheetName val="A1_Kj_Erloesobergrenze"/>
      <sheetName val="A2_vorgelagerte_Netzkosten"/>
      <sheetName val="B1_Investitionsmaßnahmen"/>
      <sheetName val="B2_Baukostenzuschuesse"/>
      <sheetName val="B3_Lohnzusatzleistungen"/>
      <sheetName val="B4_Betriebsratstaetigkeit"/>
      <sheetName val="B5_Aus_und_Weiterbildung"/>
      <sheetName val="C1_Kapazitaetsueberlassung"/>
      <sheetName val="C2_Lastflusszusagen_KOLA"/>
      <sheetName val="C3_Ausgleichszahlungen"/>
      <sheetName val="D1_Treibenergie"/>
      <sheetName val="D2_Netzveraenderungen"/>
      <sheetName val="D3_Sonstiges"/>
      <sheetName val="E1_1_Allokation_EOG_u_KStR"/>
      <sheetName val="E2_1_Verteilnetzentgelte"/>
      <sheetName val="E2_2_Entry_Exit"/>
      <sheetName val="E2_3_Ms_Msstb_VNB"/>
      <sheetName val="E2_4_Sonstige_Entgelte"/>
      <sheetName val="E2_5_Sonderentgelte"/>
      <sheetName val="E2_6_SystDL_FNB"/>
      <sheetName val="E2_7_Benchmarking"/>
      <sheetName val="E3_Plausibilisierung_Entgelte"/>
      <sheetName val="F_Erlaeuterungen"/>
    </sheetNames>
    <sheetDataSet>
      <sheetData sheetId="0" refreshError="1"/>
      <sheetData sheetId="1" refreshError="1">
        <row r="4">
          <cell r="C4" t="str">
            <v>Stadtwerke Bramsche GmbH</v>
          </cell>
        </row>
        <row r="6">
          <cell r="C6">
            <v>12001474</v>
          </cell>
        </row>
        <row r="7">
          <cell r="C7">
            <v>1</v>
          </cell>
        </row>
      </sheetData>
      <sheetData sheetId="2" refreshError="1">
        <row r="6">
          <cell r="B6">
            <v>1951059</v>
          </cell>
        </row>
        <row r="18">
          <cell r="C18">
            <v>247873.77</v>
          </cell>
          <cell r="D18">
            <v>529925</v>
          </cell>
        </row>
        <row r="32">
          <cell r="E32">
            <v>627477.94999999995</v>
          </cell>
        </row>
        <row r="47">
          <cell r="G47">
            <v>1391321.5242880001</v>
          </cell>
        </row>
        <row r="49">
          <cell r="E49">
            <v>97359.755711999955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n"/>
      <sheetName val="0_Ausfuellhilfe"/>
      <sheetName val="A_Stammdaten"/>
      <sheetName val="A1_Kj_Erloesobergrenze"/>
      <sheetName val="A2_vorg_NK"/>
      <sheetName val="B1_BKZ"/>
      <sheetName val="B2_pDNBK_u_BS"/>
      <sheetName val="C1_IMA"/>
      <sheetName val="C2_FNB"/>
      <sheetName val="D1_VK"/>
      <sheetName val="D2_Netzveraenderungen"/>
      <sheetName val="D3_Sonstiges"/>
      <sheetName val="E1_1_Allokation_EOG_u_KStR"/>
      <sheetName val="E2_1_Verteilnetzentgelte"/>
      <sheetName val="E2_2_Entry_Exit"/>
      <sheetName val="E2_3_Ms_Msstb_VNB"/>
      <sheetName val="E2_4_Sonstige_Entgelte"/>
      <sheetName val="E2_5a_Sonderentgelte"/>
      <sheetName val="E2_5b_Sondernetzentgelte"/>
      <sheetName val="E2_6_SystDL_FNB"/>
      <sheetName val="E2_7_Benchmarking"/>
      <sheetName val="E3_Plausibilisierung_Entgelte"/>
      <sheetName val="F_Erlaeuterungen"/>
    </sheetNames>
    <sheetDataSet>
      <sheetData sheetId="0" refreshError="1"/>
      <sheetData sheetId="1" refreshError="1"/>
      <sheetData sheetId="2" refreshError="1"/>
      <sheetData sheetId="3" refreshError="1">
        <row r="18">
          <cell r="D18">
            <v>763266</v>
          </cell>
        </row>
        <row r="30">
          <cell r="E30">
            <v>889959.90391376242</v>
          </cell>
        </row>
        <row r="82">
          <cell r="G82">
            <v>2929108.0985565297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Ausfuellhilfe"/>
      <sheetName val="A_Stammdaten"/>
      <sheetName val="A1_Kj_Erloesobergrenze"/>
      <sheetName val="A2_vorgelagerte_Netzkosten"/>
      <sheetName val="B1_Investitionsmaßnahmen"/>
      <sheetName val="B2_Baukostenzuschuesse"/>
      <sheetName val="B3_Lohnzusatzleistungen"/>
      <sheetName val="B4_Betriebsratstaetigkeit"/>
      <sheetName val="B5_Aus_und_Weiterbildung"/>
      <sheetName val="C1_Kapazitaetsueberlassung"/>
      <sheetName val="C2_Lastflusszusagen_KOLA"/>
      <sheetName val="C3_Ausgleichszahlungen"/>
      <sheetName val="D1_Treibenergie"/>
      <sheetName val="D2_Netzveraenderungen"/>
      <sheetName val="D3_Sonstiges"/>
      <sheetName val="E1_1_Allokation_EOG_u_KStR"/>
      <sheetName val="E2_1_Verteilnetzentgelte"/>
      <sheetName val="E2_2_Entry_Exit"/>
      <sheetName val="E2_3_Ms_Msstb_VNB"/>
      <sheetName val="E2_4_Sonstige_Entgelte"/>
      <sheetName val="E2_5_Sonderentgelte"/>
      <sheetName val="E2_6_SystDL_FNB"/>
      <sheetName val="E2_7_Benchmarking"/>
      <sheetName val="E3_Plausibilisierung_Entgelte"/>
      <sheetName val="F_Erlaeuterungen"/>
    </sheetNames>
    <sheetDataSet>
      <sheetData sheetId="0" refreshError="1"/>
      <sheetData sheetId="1" refreshError="1">
        <row r="4">
          <cell r="C4" t="str">
            <v>Stadtwerke Nienburg/Weser GmbH</v>
          </cell>
        </row>
        <row r="6">
          <cell r="C6">
            <v>12000893</v>
          </cell>
        </row>
      </sheetData>
      <sheetData sheetId="2" refreshError="1">
        <row r="18">
          <cell r="D18">
            <v>605954.78500000003</v>
          </cell>
        </row>
        <row r="32">
          <cell r="E32">
            <v>772122.09547697066</v>
          </cell>
        </row>
        <row r="81">
          <cell r="G81">
            <v>3523493.7383448631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n"/>
      <sheetName val="0_Ausfuellhilfe"/>
      <sheetName val="A_Stammdaten"/>
      <sheetName val="A1_Kj_Erloesobergrenze"/>
      <sheetName val="A2_vorg_NK"/>
      <sheetName val="B1_BKZ"/>
      <sheetName val="B2_pDNBK_u_BS"/>
      <sheetName val="C1_IMA"/>
      <sheetName val="C2_FNB"/>
      <sheetName val="D1_VK"/>
      <sheetName val="D2_Netzveraenderungen"/>
      <sheetName val="D3_Sonstiges"/>
      <sheetName val="E1_1_Allokation_EOG_u_KStR"/>
      <sheetName val="E2_1_Verteilnetzentgelte"/>
      <sheetName val="E2_2_Entry_Exit"/>
      <sheetName val="E2_3_Ms_Msstb_VNB"/>
      <sheetName val="E2_4_Sonstige_Entgelte"/>
      <sheetName val="E2_5a_Sonderentgelte"/>
      <sheetName val="E2_5b_Sondernetzentgelte"/>
      <sheetName val="E2_6_SystDL_FNB"/>
      <sheetName val="E2_7_Benchmarking"/>
      <sheetName val="E3_Plausibilisierung_Entgelte"/>
      <sheetName val="F_Erlaeuterungen"/>
    </sheetNames>
    <sheetDataSet>
      <sheetData sheetId="0" refreshError="1"/>
      <sheetData sheetId="1" refreshError="1"/>
      <sheetData sheetId="2" refreshError="1"/>
      <sheetData sheetId="3" refreshError="1">
        <row r="18">
          <cell r="D18">
            <v>895505.576</v>
          </cell>
        </row>
        <row r="30">
          <cell r="E30">
            <v>1075826.1259999999</v>
          </cell>
        </row>
        <row r="82">
          <cell r="G82">
            <v>4079781.3243472292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Ausfuellhilfe"/>
      <sheetName val="A_Stammdaten"/>
      <sheetName val="A1_Kj_Erloesobergrenze"/>
      <sheetName val="A2_vorgelagerte_Netzkosten"/>
      <sheetName val="B1_Investitionsmaßnahmen"/>
      <sheetName val="B2_Baukostenzuschuesse"/>
      <sheetName val="B3_Lohnzusatzleistungen"/>
      <sheetName val="B4_Betriebsratstaetigkeit"/>
      <sheetName val="B5_Aus_und_Weiterbildung"/>
      <sheetName val="C1_Kapazitaetsueberlassung"/>
      <sheetName val="C2_Lastflusszusagen_KOLA"/>
      <sheetName val="C3_Ausgleichszahlungen"/>
      <sheetName val="D1_Treibenergie"/>
      <sheetName val="D2_Netzveraenderungen"/>
      <sheetName val="D3_Sonstiges"/>
      <sheetName val="E1_1_Allokation_EOG_u_KStR"/>
      <sheetName val="E2_1_Verteilnetzentgelte"/>
      <sheetName val="E2_2_Entry_Exit"/>
      <sheetName val="E2_3_Ms_Msstb_VNB"/>
      <sheetName val="E2_4_Sonstige_Entgelte"/>
      <sheetName val="E2_5_Sonderentgelte"/>
      <sheetName val="E2_6_SystDL_FNB"/>
      <sheetName val="E2_7_Benchmarking"/>
      <sheetName val="E3_Plausibilisierung_Entgelte"/>
      <sheetName val="F_Erlaeuterungen"/>
    </sheetNames>
    <sheetDataSet>
      <sheetData sheetId="0" refreshError="1"/>
      <sheetData sheetId="1" refreshError="1">
        <row r="4">
          <cell r="C4" t="str">
            <v>SWN Stadtwerke Northeim GmbH</v>
          </cell>
        </row>
        <row r="6">
          <cell r="C6">
            <v>12000966</v>
          </cell>
        </row>
      </sheetData>
      <sheetData sheetId="2" refreshError="1">
        <row r="6">
          <cell r="B6">
            <v>3437877.2122468031</v>
          </cell>
        </row>
        <row r="18">
          <cell r="C18">
            <v>910027.01</v>
          </cell>
          <cell r="D18">
            <v>1203758.21528145</v>
          </cell>
        </row>
        <row r="32">
          <cell r="E32">
            <v>1375652.07589379</v>
          </cell>
        </row>
        <row r="47">
          <cell r="G47">
            <v>1999759.671379871</v>
          </cell>
        </row>
        <row r="49">
          <cell r="E49">
            <v>139936.10368953948</v>
          </cell>
        </row>
        <row r="81">
          <cell r="G81">
            <v>3903277.5588112003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n"/>
      <sheetName val="0_Ausfuellhilfe"/>
      <sheetName val="A_Stammdaten"/>
      <sheetName val="A1_Kj_Erloesobergrenze"/>
      <sheetName val="A2_vorg_NK"/>
      <sheetName val="B1_BKZ"/>
      <sheetName val="B2_pDNBK_u_BS"/>
      <sheetName val="C1_IMA"/>
      <sheetName val="C2_FNB"/>
      <sheetName val="D1_VK"/>
      <sheetName val="D2_Netzveraenderungen"/>
      <sheetName val="D3_Sonstiges"/>
      <sheetName val="E1_1_Allokation_EOG_u_KStR"/>
      <sheetName val="E2_1_Verteilnetzentgelte"/>
      <sheetName val="E2_2_Entry_Exit"/>
      <sheetName val="E2_3_Ms_Msstb_VNB"/>
      <sheetName val="E2_4_Sonstige_Entgelte"/>
      <sheetName val="E2_5a_Sonderentgelte"/>
      <sheetName val="E2_5b_Sondernetzentgelte"/>
      <sheetName val="E2_6_SystDL_FNB"/>
      <sheetName val="E2_7_Benchmarking"/>
      <sheetName val="E3_Plausibilisierung_Entgelte"/>
      <sheetName val="F_Erlaeuterungen"/>
    </sheetNames>
    <sheetDataSet>
      <sheetData sheetId="0" refreshError="1"/>
      <sheetData sheetId="1" refreshError="1"/>
      <sheetData sheetId="2" refreshError="1"/>
      <sheetData sheetId="3" refreshError="1">
        <row r="18">
          <cell r="D18">
            <v>1576293.1825200003</v>
          </cell>
        </row>
        <row r="30">
          <cell r="E30">
            <v>1748832.0825200002</v>
          </cell>
        </row>
        <row r="82">
          <cell r="G82">
            <v>4240394.359892061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fteilung Druckebenen"/>
      <sheetName val="EOG ab 2018"/>
      <sheetName val="SWS- Übersicht EOG 2018-2023"/>
      <sheetName val="Antrag_RealCase"/>
      <sheetName val="vorgelagertes Netz"/>
      <sheetName val="KKAbzug"/>
    </sheetNames>
    <sheetDataSet>
      <sheetData sheetId="0" refreshError="1"/>
      <sheetData sheetId="1" refreshError="1">
        <row r="6">
          <cell r="I6">
            <v>573593</v>
          </cell>
        </row>
      </sheetData>
      <sheetData sheetId="2" refreshError="1">
        <row r="20">
          <cell r="I20">
            <v>181412.79</v>
          </cell>
        </row>
        <row r="31">
          <cell r="I31">
            <v>698034.27004534903</v>
          </cell>
        </row>
      </sheetData>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Ausfuellhilfe"/>
      <sheetName val="A_Stammdaten"/>
      <sheetName val="A1_Kj_Erloesobergrenze"/>
      <sheetName val="A2_vorgelagerte_Netzkosten"/>
      <sheetName val="B1_Investitionsmaßnahmen"/>
      <sheetName val="B2_Baukostenzuschuesse"/>
      <sheetName val="B3_Lohnzusatzleistungen"/>
      <sheetName val="B4_Betriebsratstaetigkeit"/>
      <sheetName val="B5_Aus_und_Weiterbildung"/>
      <sheetName val="C1_Kapazitaetsueberlassung"/>
      <sheetName val="C2_Lastflusszusagen_KOLA"/>
      <sheetName val="C3_Ausgleichszahlungen"/>
      <sheetName val="D1_Treibenergie"/>
      <sheetName val="D2_Netzveraenderungen"/>
      <sheetName val="D3_Sonstiges"/>
      <sheetName val="E1_1_Allokation_EOG_u_KStR"/>
      <sheetName val="E2_1_Verteilnetzentgelte"/>
      <sheetName val="E2_2_Entry_Exit"/>
      <sheetName val="E2_3_Ms_Msstb_VNB"/>
      <sheetName val="E2_4_Sonstige_Entgelte"/>
      <sheetName val="E2_5_Sonderentgelte"/>
      <sheetName val="E2_6_SystDL_FNB"/>
      <sheetName val="E2_7_Benchmarking"/>
      <sheetName val="E3_Plausibilisierung_Entgelte"/>
      <sheetName val="F_Erlaeuterungen"/>
    </sheetNames>
    <sheetDataSet>
      <sheetData sheetId="0" refreshError="1"/>
      <sheetData sheetId="1" refreshError="1"/>
      <sheetData sheetId="2" refreshError="1">
        <row r="32">
          <cell r="E32">
            <v>210092.44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 Gas"/>
      <sheetName val="kalk. Zinsen"/>
      <sheetName val="B.2 Gas Kurzfassung"/>
    </sheetNames>
    <sheetDataSet>
      <sheetData sheetId="0" refreshError="1">
        <row r="61">
          <cell r="AQ61">
            <v>23353.383820999999</v>
          </cell>
        </row>
        <row r="62">
          <cell r="AQ62">
            <v>375160.17509752722</v>
          </cell>
        </row>
        <row r="68">
          <cell r="AQ68">
            <v>2666014.7400000002</v>
          </cell>
        </row>
        <row r="69">
          <cell r="AQ69">
            <v>2290854.5649024732</v>
          </cell>
        </row>
        <row r="85">
          <cell r="AQ85">
            <v>3.5</v>
          </cell>
        </row>
      </sheetData>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47"/>
  <sheetViews>
    <sheetView tabSelected="1" topLeftCell="L1" zoomScaleNormal="100" workbookViewId="0">
      <selection activeCell="O682" sqref="O682"/>
    </sheetView>
  </sheetViews>
  <sheetFormatPr baseColWidth="10" defaultColWidth="11.42578125" defaultRowHeight="15" x14ac:dyDescent="0.25"/>
  <cols>
    <col min="1" max="1" width="42.85546875" customWidth="1"/>
    <col min="4" max="4" width="21" bestFit="1" customWidth="1"/>
    <col min="6" max="20" width="27.7109375" customWidth="1"/>
  </cols>
  <sheetData>
    <row r="1" spans="1:20" x14ac:dyDescent="0.25">
      <c r="A1" s="1" t="s">
        <v>0</v>
      </c>
      <c r="B1" s="1"/>
      <c r="C1" s="1"/>
      <c r="D1" s="1"/>
      <c r="E1" s="1"/>
      <c r="F1" s="1">
        <v>1</v>
      </c>
      <c r="G1" s="1">
        <v>2</v>
      </c>
      <c r="H1" s="1">
        <v>3</v>
      </c>
      <c r="I1" s="1">
        <v>4</v>
      </c>
      <c r="J1" s="1">
        <v>5</v>
      </c>
      <c r="K1" s="1">
        <v>6</v>
      </c>
      <c r="L1" s="1">
        <v>7</v>
      </c>
      <c r="M1" s="1">
        <v>8</v>
      </c>
      <c r="N1" s="1">
        <v>9</v>
      </c>
      <c r="O1" s="1">
        <v>10</v>
      </c>
      <c r="P1" s="1">
        <v>11</v>
      </c>
      <c r="Q1" s="1">
        <v>12</v>
      </c>
      <c r="R1" s="1">
        <v>13</v>
      </c>
      <c r="S1" s="1">
        <v>21</v>
      </c>
      <c r="T1" s="1">
        <v>22</v>
      </c>
    </row>
    <row r="2" spans="1:20" x14ac:dyDescent="0.25">
      <c r="A2" s="2" t="s">
        <v>1</v>
      </c>
      <c r="B2" s="2"/>
      <c r="C2" s="2"/>
      <c r="D2" s="2"/>
      <c r="E2" s="2"/>
      <c r="F2" s="2">
        <v>1</v>
      </c>
      <c r="G2" s="2">
        <v>1</v>
      </c>
      <c r="H2" s="2">
        <v>2</v>
      </c>
      <c r="I2" s="2">
        <v>3</v>
      </c>
      <c r="J2" s="2">
        <v>3</v>
      </c>
      <c r="K2" s="2">
        <v>3</v>
      </c>
      <c r="L2" s="2">
        <v>3</v>
      </c>
      <c r="M2" s="2">
        <v>4</v>
      </c>
      <c r="N2" s="2">
        <v>4</v>
      </c>
      <c r="O2" s="2">
        <v>5</v>
      </c>
      <c r="P2" s="2">
        <v>5</v>
      </c>
      <c r="Q2" s="2">
        <v>6</v>
      </c>
      <c r="R2" s="2">
        <v>6</v>
      </c>
      <c r="S2" s="2">
        <v>15</v>
      </c>
      <c r="T2" s="2">
        <v>16</v>
      </c>
    </row>
    <row r="3" spans="1:20" ht="114" x14ac:dyDescent="0.25">
      <c r="A3" s="26" t="s">
        <v>2</v>
      </c>
      <c r="B3" s="26" t="s">
        <v>3</v>
      </c>
      <c r="C3" s="26" t="s">
        <v>4</v>
      </c>
      <c r="D3" s="26" t="s">
        <v>5</v>
      </c>
      <c r="E3" s="26" t="s">
        <v>6</v>
      </c>
      <c r="F3" s="26" t="s">
        <v>72</v>
      </c>
      <c r="G3" s="26" t="s">
        <v>7</v>
      </c>
      <c r="H3" s="26" t="s">
        <v>122</v>
      </c>
      <c r="I3" s="26" t="s">
        <v>77</v>
      </c>
      <c r="J3" s="26" t="s">
        <v>78</v>
      </c>
      <c r="K3" s="26" t="s">
        <v>80</v>
      </c>
      <c r="L3" s="26" t="s">
        <v>81</v>
      </c>
      <c r="M3" s="26" t="s">
        <v>95</v>
      </c>
      <c r="N3" s="26" t="s">
        <v>96</v>
      </c>
      <c r="O3" s="26" t="s">
        <v>97</v>
      </c>
      <c r="P3" s="26" t="s">
        <v>98</v>
      </c>
      <c r="Q3" s="26" t="s">
        <v>104</v>
      </c>
      <c r="R3" s="26" t="s">
        <v>105</v>
      </c>
      <c r="S3" s="26" t="s">
        <v>8</v>
      </c>
      <c r="T3" s="26" t="s">
        <v>70</v>
      </c>
    </row>
    <row r="4" spans="1:20" x14ac:dyDescent="0.25">
      <c r="A4" s="27"/>
      <c r="B4" s="27"/>
      <c r="C4" s="27"/>
      <c r="D4" s="27"/>
      <c r="E4" s="27"/>
      <c r="F4" s="27" t="s">
        <v>9</v>
      </c>
      <c r="G4" s="27" t="s">
        <v>9</v>
      </c>
      <c r="H4" s="27" t="s">
        <v>9</v>
      </c>
      <c r="I4" s="27" t="s">
        <v>9</v>
      </c>
      <c r="J4" s="27" t="s">
        <v>9</v>
      </c>
      <c r="K4" s="27" t="s">
        <v>9</v>
      </c>
      <c r="L4" s="27" t="s">
        <v>9</v>
      </c>
      <c r="M4" s="27" t="s">
        <v>9</v>
      </c>
      <c r="N4" s="27" t="s">
        <v>9</v>
      </c>
      <c r="O4" s="27" t="s">
        <v>9</v>
      </c>
      <c r="P4" s="27" t="s">
        <v>9</v>
      </c>
      <c r="Q4" s="27" t="s">
        <v>9</v>
      </c>
      <c r="R4" s="27" t="s">
        <v>9</v>
      </c>
      <c r="S4" s="27" t="s">
        <v>9</v>
      </c>
      <c r="T4" s="27" t="s">
        <v>9</v>
      </c>
    </row>
    <row r="5" spans="1:20" x14ac:dyDescent="0.25">
      <c r="A5" s="42" t="s">
        <v>127</v>
      </c>
      <c r="B5" s="43">
        <v>10001693</v>
      </c>
      <c r="C5" s="43">
        <v>1</v>
      </c>
      <c r="D5" s="46" t="s">
        <v>128</v>
      </c>
      <c r="E5" s="43">
        <v>2022</v>
      </c>
      <c r="F5" s="44">
        <v>1671197</v>
      </c>
      <c r="G5" s="44">
        <v>1743663.9902069927</v>
      </c>
      <c r="H5" s="44"/>
      <c r="I5" s="44">
        <v>905616.61000000034</v>
      </c>
      <c r="J5" s="44">
        <v>869253.82749535993</v>
      </c>
      <c r="K5" s="44">
        <v>21155.909793199964</v>
      </c>
      <c r="L5" s="44">
        <v>32691.118433999942</v>
      </c>
      <c r="M5" s="44">
        <v>22956.18690900004</v>
      </c>
      <c r="N5" s="44">
        <v>670584.20309099962</v>
      </c>
      <c r="O5" s="44"/>
      <c r="P5" s="44"/>
      <c r="Q5" s="44"/>
      <c r="R5" s="44"/>
      <c r="S5" s="44">
        <v>785693.97749535996</v>
      </c>
      <c r="T5" s="44">
        <v>0</v>
      </c>
    </row>
    <row r="6" spans="1:20" x14ac:dyDescent="0.25">
      <c r="A6" s="42" t="s">
        <v>127</v>
      </c>
      <c r="B6" s="43">
        <v>10001693</v>
      </c>
      <c r="C6" s="43">
        <v>1</v>
      </c>
      <c r="D6" s="45" t="s">
        <v>128</v>
      </c>
      <c r="E6" s="43">
        <v>2023</v>
      </c>
      <c r="F6" s="44">
        <v>1671197</v>
      </c>
      <c r="G6" s="44">
        <v>1971618.9544504937</v>
      </c>
      <c r="H6" s="44"/>
      <c r="I6" s="44">
        <v>905616.61000000034</v>
      </c>
      <c r="J6" s="44">
        <v>1060067.2092725202</v>
      </c>
      <c r="K6" s="44">
        <v>21155.909793199964</v>
      </c>
      <c r="L6" s="44">
        <v>86532.126197399833</v>
      </c>
      <c r="M6" s="44">
        <v>22514.467409000034</v>
      </c>
      <c r="N6" s="44">
        <v>657680.92259099963</v>
      </c>
      <c r="O6" s="44"/>
      <c r="P6" s="44"/>
      <c r="Q6" s="44"/>
      <c r="R6" s="44"/>
      <c r="S6" s="44">
        <v>976507.35927252006</v>
      </c>
      <c r="T6" s="44">
        <v>0</v>
      </c>
    </row>
    <row r="7" spans="1:20" x14ac:dyDescent="0.25">
      <c r="A7" s="42" t="s">
        <v>127</v>
      </c>
      <c r="B7" s="43">
        <v>10001693</v>
      </c>
      <c r="C7" s="43">
        <v>1</v>
      </c>
      <c r="D7" s="45" t="s">
        <v>128</v>
      </c>
      <c r="E7" s="43">
        <v>2024</v>
      </c>
      <c r="F7" s="41"/>
      <c r="G7" s="41"/>
      <c r="H7" s="41"/>
      <c r="I7" s="41"/>
      <c r="J7" s="41"/>
      <c r="K7" s="41"/>
      <c r="L7" s="41"/>
      <c r="M7" s="41"/>
      <c r="N7" s="41"/>
      <c r="O7" s="41"/>
      <c r="P7" s="41"/>
      <c r="Q7" s="41"/>
      <c r="R7" s="41"/>
      <c r="S7" s="44">
        <v>1130411.89349782</v>
      </c>
      <c r="T7" s="44">
        <v>0</v>
      </c>
    </row>
    <row r="8" spans="1:20" x14ac:dyDescent="0.25">
      <c r="A8" s="57" t="s">
        <v>129</v>
      </c>
      <c r="B8" s="58">
        <v>10001497</v>
      </c>
      <c r="C8" s="58">
        <v>1</v>
      </c>
      <c r="D8" s="61" t="s">
        <v>130</v>
      </c>
      <c r="E8" s="58">
        <v>2022</v>
      </c>
      <c r="F8" s="59">
        <v>12204832</v>
      </c>
      <c r="G8" s="59">
        <v>23352765.016125891</v>
      </c>
      <c r="H8" s="59"/>
      <c r="I8" s="59">
        <v>5155770.2064999994</v>
      </c>
      <c r="J8" s="59">
        <v>9802517.3939700779</v>
      </c>
      <c r="K8" s="59">
        <v>318591.64442000003</v>
      </c>
      <c r="L8" s="59">
        <v>492302.96789999999</v>
      </c>
      <c r="M8" s="59">
        <v>643345.57141464762</v>
      </c>
      <c r="N8" s="59">
        <v>6141660.9185940977</v>
      </c>
      <c r="O8" s="59"/>
      <c r="P8" s="59"/>
      <c r="Q8" s="59"/>
      <c r="R8" s="59"/>
      <c r="S8" s="59">
        <v>7904380.8062756266</v>
      </c>
      <c r="T8" s="59">
        <v>613074.91139999998</v>
      </c>
    </row>
    <row r="9" spans="1:20" x14ac:dyDescent="0.25">
      <c r="A9" s="57" t="s">
        <v>129</v>
      </c>
      <c r="B9" s="58">
        <v>10001497</v>
      </c>
      <c r="C9" s="58">
        <v>1</v>
      </c>
      <c r="D9" s="60" t="s">
        <v>130</v>
      </c>
      <c r="E9" s="58">
        <v>2023</v>
      </c>
      <c r="F9" s="59">
        <v>12204832</v>
      </c>
      <c r="G9" s="59">
        <v>27067876.01468122</v>
      </c>
      <c r="H9" s="59"/>
      <c r="I9" s="59">
        <v>5155770.2064999994</v>
      </c>
      <c r="J9" s="59">
        <v>11424597.634683492</v>
      </c>
      <c r="K9" s="59">
        <v>318591.64442000003</v>
      </c>
      <c r="L9" s="59">
        <v>1303106.9166899999</v>
      </c>
      <c r="M9" s="59">
        <v>637458.535880371</v>
      </c>
      <c r="N9" s="59">
        <v>6085460.6777379429</v>
      </c>
      <c r="O9" s="59"/>
      <c r="P9" s="59"/>
      <c r="Q9" s="59"/>
      <c r="R9" s="59"/>
      <c r="S9" s="59">
        <v>8831493.0600000005</v>
      </c>
      <c r="T9" s="59">
        <v>1117898.5572314907</v>
      </c>
    </row>
    <row r="10" spans="1:20" x14ac:dyDescent="0.25">
      <c r="A10" s="57" t="s">
        <v>129</v>
      </c>
      <c r="B10" s="58">
        <v>10001497</v>
      </c>
      <c r="C10" s="58">
        <v>1</v>
      </c>
      <c r="D10" s="60" t="s">
        <v>130</v>
      </c>
      <c r="E10" s="58">
        <v>2024</v>
      </c>
      <c r="F10" s="56"/>
      <c r="G10" s="56"/>
      <c r="H10" s="56"/>
      <c r="I10" s="56"/>
      <c r="J10" s="56"/>
      <c r="K10" s="56"/>
      <c r="L10" s="56"/>
      <c r="M10" s="56"/>
      <c r="N10" s="56"/>
      <c r="O10" s="56"/>
      <c r="P10" s="56"/>
      <c r="Q10" s="56"/>
      <c r="R10" s="56"/>
      <c r="S10" s="59">
        <v>12643795.660233386</v>
      </c>
      <c r="T10" s="59">
        <v>704195.56819171051</v>
      </c>
    </row>
    <row r="11" spans="1:20" x14ac:dyDescent="0.25">
      <c r="A11" s="120" t="s">
        <v>138</v>
      </c>
      <c r="B11" s="121">
        <v>10000783</v>
      </c>
      <c r="C11" s="121">
        <v>1</v>
      </c>
      <c r="D11" s="124" t="s">
        <v>128</v>
      </c>
      <c r="E11" s="121">
        <v>2022</v>
      </c>
      <c r="F11" s="122">
        <v>3316172</v>
      </c>
      <c r="G11" s="122">
        <v>4865040.3565838514</v>
      </c>
      <c r="H11" s="122"/>
      <c r="I11" s="122">
        <v>1622776.5100724588</v>
      </c>
      <c r="J11" s="122">
        <v>1983883.3004184351</v>
      </c>
      <c r="K11" s="122">
        <v>64804.063520000003</v>
      </c>
      <c r="L11" s="122">
        <v>100138.32239999999</v>
      </c>
      <c r="M11" s="122">
        <v>54191.932016601553</v>
      </c>
      <c r="N11" s="122">
        <v>1583026.5579109397</v>
      </c>
      <c r="O11" s="122"/>
      <c r="P11" s="122"/>
      <c r="Q11" s="122"/>
      <c r="R11" s="122"/>
      <c r="S11" s="122">
        <v>1581493.2914184351</v>
      </c>
      <c r="T11" s="122">
        <v>236581.40900000004</v>
      </c>
    </row>
    <row r="12" spans="1:20" x14ac:dyDescent="0.25">
      <c r="A12" s="120" t="s">
        <v>138</v>
      </c>
      <c r="B12" s="121">
        <v>10000783</v>
      </c>
      <c r="C12" s="121">
        <v>1</v>
      </c>
      <c r="D12" s="123" t="s">
        <v>128</v>
      </c>
      <c r="E12" s="121">
        <v>2023</v>
      </c>
      <c r="F12" s="122">
        <v>3423023</v>
      </c>
      <c r="G12" s="122">
        <v>5616014.8102026004</v>
      </c>
      <c r="H12" s="122"/>
      <c r="I12" s="122">
        <v>1628119.0600724588</v>
      </c>
      <c r="J12" s="122">
        <v>2281876.7978919996</v>
      </c>
      <c r="K12" s="122">
        <v>64804.063520000003</v>
      </c>
      <c r="L12" s="122">
        <v>265062.26663999999</v>
      </c>
      <c r="M12" s="122">
        <v>57214.572711601621</v>
      </c>
      <c r="N12" s="122">
        <v>1671322.3672159396</v>
      </c>
      <c r="O12" s="122"/>
      <c r="P12" s="122"/>
      <c r="Q12" s="122"/>
      <c r="R12" s="122"/>
      <c r="S12" s="122">
        <v>1825007.16</v>
      </c>
      <c r="T12" s="122">
        <v>285718.48789199954</v>
      </c>
    </row>
    <row r="13" spans="1:20" x14ac:dyDescent="0.25">
      <c r="A13" s="120" t="s">
        <v>138</v>
      </c>
      <c r="B13" s="121">
        <v>10000783</v>
      </c>
      <c r="C13" s="121">
        <v>1</v>
      </c>
      <c r="D13" s="123" t="s">
        <v>128</v>
      </c>
      <c r="E13" s="121">
        <v>2024</v>
      </c>
      <c r="F13" s="119"/>
      <c r="G13" s="119"/>
      <c r="H13" s="119"/>
      <c r="I13" s="119"/>
      <c r="J13" s="119"/>
      <c r="K13" s="119"/>
      <c r="L13" s="119"/>
      <c r="M13" s="119"/>
      <c r="N13" s="119"/>
      <c r="O13" s="119"/>
      <c r="P13" s="119"/>
      <c r="Q13" s="119"/>
      <c r="R13" s="119"/>
      <c r="S13" s="122">
        <v>2311667.3848170019</v>
      </c>
      <c r="T13" s="122">
        <v>306460.31573500281</v>
      </c>
    </row>
    <row r="14" spans="1:20" x14ac:dyDescent="0.25">
      <c r="A14" s="150" t="s">
        <v>140</v>
      </c>
      <c r="B14" s="151">
        <v>10001330</v>
      </c>
      <c r="C14" s="151">
        <v>1</v>
      </c>
      <c r="D14" s="154" t="s">
        <v>128</v>
      </c>
      <c r="E14" s="151">
        <v>2022</v>
      </c>
      <c r="F14" s="152">
        <v>3792301</v>
      </c>
      <c r="G14" s="152">
        <v>5118126.4870240269</v>
      </c>
      <c r="H14" s="152"/>
      <c r="I14" s="152">
        <v>1609235.0210200001</v>
      </c>
      <c r="J14" s="152">
        <v>2190730.5184000004</v>
      </c>
      <c r="K14" s="152">
        <v>76941.841199999995</v>
      </c>
      <c r="L14" s="152">
        <v>118894.194</v>
      </c>
      <c r="M14" s="152">
        <v>68245.97650423809</v>
      </c>
      <c r="N14" s="152">
        <v>1993566.002475762</v>
      </c>
      <c r="O14" s="152"/>
      <c r="P14" s="152"/>
      <c r="Q14" s="152"/>
      <c r="R14" s="152"/>
      <c r="S14" s="152">
        <v>1953523.9450000001</v>
      </c>
      <c r="T14" s="152">
        <v>47591.523400000005</v>
      </c>
    </row>
    <row r="15" spans="1:20" x14ac:dyDescent="0.25">
      <c r="A15" s="150" t="s">
        <v>140</v>
      </c>
      <c r="B15" s="151">
        <v>10001330</v>
      </c>
      <c r="C15" s="151">
        <v>1</v>
      </c>
      <c r="D15" s="153" t="s">
        <v>128</v>
      </c>
      <c r="E15" s="151">
        <v>2023</v>
      </c>
      <c r="F15" s="152">
        <v>3792301</v>
      </c>
      <c r="G15" s="152">
        <v>5470135.9897893872</v>
      </c>
      <c r="H15" s="152"/>
      <c r="I15" s="152">
        <v>1609235.0210200001</v>
      </c>
      <c r="J15" s="152">
        <v>2333667.7991188653</v>
      </c>
      <c r="K15" s="152">
        <v>76941.841199999995</v>
      </c>
      <c r="L15" s="152">
        <v>314708.3334</v>
      </c>
      <c r="M15" s="152">
        <v>66320.251604238059</v>
      </c>
      <c r="N15" s="152">
        <v>1937312.7273757621</v>
      </c>
      <c r="O15" s="152"/>
      <c r="P15" s="152"/>
      <c r="Q15" s="152"/>
      <c r="R15" s="152"/>
      <c r="S15" s="152">
        <v>2078641.149999999</v>
      </c>
      <c r="T15" s="152">
        <v>65411.59911886631</v>
      </c>
    </row>
    <row r="16" spans="1:20" x14ac:dyDescent="0.25">
      <c r="A16" s="150" t="s">
        <v>140</v>
      </c>
      <c r="B16" s="151">
        <v>10001330</v>
      </c>
      <c r="C16" s="151">
        <v>1</v>
      </c>
      <c r="D16" s="153" t="s">
        <v>128</v>
      </c>
      <c r="E16" s="151">
        <v>2024</v>
      </c>
      <c r="F16" s="149"/>
      <c r="G16" s="149"/>
      <c r="H16" s="149"/>
      <c r="I16" s="149"/>
      <c r="J16" s="149"/>
      <c r="K16" s="149"/>
      <c r="L16" s="149"/>
      <c r="M16" s="149"/>
      <c r="N16" s="149"/>
      <c r="O16" s="149"/>
      <c r="P16" s="149"/>
      <c r="Q16" s="149"/>
      <c r="R16" s="149"/>
      <c r="S16" s="152">
        <v>2856096.6661220002</v>
      </c>
      <c r="T16" s="152">
        <v>46372.94923913465</v>
      </c>
    </row>
    <row r="17" spans="1:20" x14ac:dyDescent="0.25">
      <c r="A17" s="164" t="s">
        <v>141</v>
      </c>
      <c r="B17" s="1142">
        <v>10000312</v>
      </c>
      <c r="C17" s="165">
        <v>1</v>
      </c>
      <c r="D17" s="168" t="s">
        <v>126</v>
      </c>
      <c r="E17" s="165">
        <v>2022</v>
      </c>
      <c r="F17" s="166">
        <v>5302672</v>
      </c>
      <c r="G17" s="166">
        <v>6271386.1222765455</v>
      </c>
      <c r="H17" s="166"/>
      <c r="I17" s="166">
        <v>2580558</v>
      </c>
      <c r="J17" s="166">
        <v>3068225</v>
      </c>
      <c r="K17" s="166">
        <v>0</v>
      </c>
      <c r="L17" s="166">
        <v>82485</v>
      </c>
      <c r="M17" s="166">
        <v>91073</v>
      </c>
      <c r="N17" s="166">
        <v>2660379</v>
      </c>
      <c r="O17" s="166"/>
      <c r="P17" s="166"/>
      <c r="Q17" s="166"/>
      <c r="R17" s="166"/>
      <c r="S17" s="166">
        <v>2563242.4772999994</v>
      </c>
      <c r="T17" s="166">
        <v>230273.47651294919</v>
      </c>
    </row>
    <row r="18" spans="1:20" x14ac:dyDescent="0.25">
      <c r="A18" s="169" t="s">
        <v>141</v>
      </c>
      <c r="B18" s="1142">
        <v>10000312</v>
      </c>
      <c r="C18" s="165">
        <v>1</v>
      </c>
      <c r="D18" s="167" t="s">
        <v>126</v>
      </c>
      <c r="E18" s="165">
        <v>2023</v>
      </c>
      <c r="F18" s="166">
        <v>5234212</v>
      </c>
      <c r="G18" s="166">
        <v>7715862.3922661562</v>
      </c>
      <c r="H18" s="166"/>
      <c r="I18" s="166">
        <v>2580558</v>
      </c>
      <c r="J18" s="166">
        <v>3901946.6567539959</v>
      </c>
      <c r="K18" s="166">
        <v>0</v>
      </c>
      <c r="L18" s="166">
        <v>467483.96782999998</v>
      </c>
      <c r="M18" s="166">
        <v>89775</v>
      </c>
      <c r="N18" s="166">
        <v>2622462</v>
      </c>
      <c r="O18" s="166"/>
      <c r="P18" s="166"/>
      <c r="Q18" s="166"/>
      <c r="R18" s="166"/>
      <c r="S18" s="166">
        <v>3400698.9845999996</v>
      </c>
      <c r="T18" s="166">
        <v>226538.82215399601</v>
      </c>
    </row>
    <row r="19" spans="1:20" x14ac:dyDescent="0.25">
      <c r="A19" s="169" t="s">
        <v>141</v>
      </c>
      <c r="B19" s="1142">
        <v>10000312</v>
      </c>
      <c r="C19" s="165">
        <v>1</v>
      </c>
      <c r="D19" s="167" t="s">
        <v>126</v>
      </c>
      <c r="E19" s="165">
        <v>2024</v>
      </c>
      <c r="F19" s="166"/>
      <c r="G19" s="166">
        <v>8731614</v>
      </c>
      <c r="H19" s="166"/>
      <c r="I19" s="166"/>
      <c r="J19" s="166">
        <v>4472906</v>
      </c>
      <c r="K19" s="166"/>
      <c r="L19" s="166">
        <v>1063912</v>
      </c>
      <c r="M19" s="166"/>
      <c r="N19" s="166"/>
      <c r="O19" s="166"/>
      <c r="P19" s="166"/>
      <c r="Q19" s="166"/>
      <c r="R19" s="166"/>
      <c r="S19" s="166">
        <v>3880753</v>
      </c>
      <c r="T19" s="166">
        <v>280697</v>
      </c>
    </row>
    <row r="20" spans="1:20" x14ac:dyDescent="0.25">
      <c r="A20" s="189" t="s">
        <v>142</v>
      </c>
      <c r="B20" s="190">
        <v>10000639</v>
      </c>
      <c r="C20" s="190">
        <v>1</v>
      </c>
      <c r="D20" s="194" t="s">
        <v>128</v>
      </c>
      <c r="E20" s="190">
        <v>2022</v>
      </c>
      <c r="F20" s="191">
        <v>6700270</v>
      </c>
      <c r="G20" s="191">
        <v>7137225.1167371171</v>
      </c>
      <c r="H20" s="191"/>
      <c r="I20" s="191">
        <v>2600060.8199999998</v>
      </c>
      <c r="J20" s="191">
        <v>2569967.8771200003</v>
      </c>
      <c r="K20" s="191">
        <v>207946.8930525</v>
      </c>
      <c r="L20" s="191">
        <v>321329.43348750001</v>
      </c>
      <c r="M20" s="191">
        <v>128739.54315799987</v>
      </c>
      <c r="N20" s="191">
        <v>3760672.6368420003</v>
      </c>
      <c r="O20" s="191"/>
      <c r="P20" s="191"/>
      <c r="Q20" s="191"/>
      <c r="R20" s="191"/>
      <c r="S20" s="191">
        <v>1895340.6963200001</v>
      </c>
      <c r="T20" s="191">
        <v>339613.68079999997</v>
      </c>
    </row>
    <row r="21" spans="1:20" x14ac:dyDescent="0.25">
      <c r="A21" s="189" t="s">
        <v>142</v>
      </c>
      <c r="B21" s="190">
        <v>10000639</v>
      </c>
      <c r="C21" s="190">
        <v>1</v>
      </c>
      <c r="D21" s="192" t="s">
        <v>128</v>
      </c>
      <c r="E21" s="190">
        <v>2023</v>
      </c>
      <c r="F21" s="191">
        <v>6700270</v>
      </c>
      <c r="G21" s="191">
        <v>8148455.2120244345</v>
      </c>
      <c r="H21" s="191"/>
      <c r="I21" s="191">
        <v>2600060.8199999998</v>
      </c>
      <c r="J21" s="191">
        <v>2947889.9554202594</v>
      </c>
      <c r="K21" s="191">
        <v>207946.8930525</v>
      </c>
      <c r="L21" s="191">
        <v>850546.58333624993</v>
      </c>
      <c r="M21" s="191">
        <v>127688.22095800005</v>
      </c>
      <c r="N21" s="191">
        <v>3729961.9590420001</v>
      </c>
      <c r="O21" s="191"/>
      <c r="P21" s="191"/>
      <c r="Q21" s="191"/>
      <c r="R21" s="191"/>
      <c r="S21" s="191">
        <v>2331843.6100000003</v>
      </c>
      <c r="T21" s="191">
        <v>281032.84542025923</v>
      </c>
    </row>
    <row r="22" spans="1:20" x14ac:dyDescent="0.25">
      <c r="A22" s="188" t="s">
        <v>142</v>
      </c>
      <c r="B22" s="263">
        <v>10000639</v>
      </c>
      <c r="C22" s="471">
        <v>1</v>
      </c>
      <c r="D22" s="192" t="s">
        <v>128</v>
      </c>
      <c r="E22" s="193">
        <v>2024</v>
      </c>
      <c r="F22" s="188"/>
      <c r="G22" s="188"/>
      <c r="H22" s="188"/>
      <c r="I22" s="188"/>
      <c r="J22" s="188"/>
      <c r="K22" s="188"/>
      <c r="L22" s="188"/>
      <c r="M22" s="188"/>
      <c r="N22" s="188"/>
      <c r="O22" s="188"/>
      <c r="P22" s="188"/>
      <c r="Q22" s="188"/>
      <c r="R22" s="188"/>
      <c r="S22" s="188">
        <v>3088969.2434506644</v>
      </c>
      <c r="T22" s="188">
        <v>279308.17850682948</v>
      </c>
    </row>
    <row r="23" spans="1:20" x14ac:dyDescent="0.25">
      <c r="A23" s="217" t="s">
        <v>143</v>
      </c>
      <c r="B23" s="218">
        <v>10001198</v>
      </c>
      <c r="C23" s="218">
        <v>1</v>
      </c>
      <c r="D23" s="221" t="s">
        <v>128</v>
      </c>
      <c r="E23" s="218">
        <v>2022</v>
      </c>
      <c r="F23" s="219">
        <v>7121484</v>
      </c>
      <c r="G23" s="219">
        <v>7441860.2495946977</v>
      </c>
      <c r="H23" s="219"/>
      <c r="I23" s="219">
        <v>3459148.2</v>
      </c>
      <c r="J23" s="219">
        <v>3413059.5796071999</v>
      </c>
      <c r="K23" s="219">
        <v>182325.89298</v>
      </c>
      <c r="L23" s="219">
        <v>281738.64509999997</v>
      </c>
      <c r="M23" s="219">
        <v>111628.73988568038</v>
      </c>
      <c r="N23" s="219">
        <v>3260840.7430653847</v>
      </c>
      <c r="O23" s="219"/>
      <c r="P23" s="219"/>
      <c r="Q23" s="219"/>
      <c r="R23" s="219"/>
      <c r="S23" s="219">
        <v>2921914.8201071997</v>
      </c>
      <c r="T23" s="219">
        <v>135070.55949999997</v>
      </c>
    </row>
    <row r="24" spans="1:20" x14ac:dyDescent="0.25">
      <c r="A24" s="217" t="s">
        <v>143</v>
      </c>
      <c r="B24" s="218">
        <v>10001198</v>
      </c>
      <c r="C24" s="218">
        <v>1</v>
      </c>
      <c r="D24" s="220" t="s">
        <v>128</v>
      </c>
      <c r="E24" s="218">
        <v>2023</v>
      </c>
      <c r="F24" s="219">
        <v>7121484</v>
      </c>
      <c r="G24" s="219">
        <v>8710970.8272071388</v>
      </c>
      <c r="H24" s="219"/>
      <c r="I24" s="219">
        <v>3459148.2</v>
      </c>
      <c r="J24" s="219">
        <v>4144375.6210394972</v>
      </c>
      <c r="K24" s="219">
        <v>182325.89298</v>
      </c>
      <c r="L24" s="219">
        <v>745751.29760999989</v>
      </c>
      <c r="M24" s="219">
        <v>110442.15927265957</v>
      </c>
      <c r="N24" s="219">
        <v>3226178.9667895632</v>
      </c>
      <c r="O24" s="219"/>
      <c r="P24" s="219"/>
      <c r="Q24" s="219"/>
      <c r="R24" s="219"/>
      <c r="S24" s="219">
        <v>3652640.7499999991</v>
      </c>
      <c r="T24" s="219">
        <v>135660.67103949806</v>
      </c>
    </row>
    <row r="25" spans="1:20" x14ac:dyDescent="0.25">
      <c r="A25" s="217" t="s">
        <v>143</v>
      </c>
      <c r="B25" s="218">
        <v>10001198</v>
      </c>
      <c r="C25" s="218">
        <v>1</v>
      </c>
      <c r="D25" s="220" t="s">
        <v>128</v>
      </c>
      <c r="E25" s="218">
        <v>2024</v>
      </c>
      <c r="F25" s="216"/>
      <c r="G25" s="216"/>
      <c r="H25" s="216"/>
      <c r="I25" s="216"/>
      <c r="J25" s="216"/>
      <c r="K25" s="216"/>
      <c r="L25" s="216"/>
      <c r="M25" s="216"/>
      <c r="N25" s="216"/>
      <c r="O25" s="216"/>
      <c r="P25" s="216"/>
      <c r="Q25" s="216"/>
      <c r="R25" s="216"/>
      <c r="S25" s="219">
        <v>4185340.6974519086</v>
      </c>
      <c r="T25" s="219">
        <v>88254.766673119579</v>
      </c>
    </row>
    <row r="26" spans="1:20" x14ac:dyDescent="0.25">
      <c r="A26" s="256" t="s">
        <v>145</v>
      </c>
      <c r="B26" s="257">
        <v>10000217</v>
      </c>
      <c r="C26" s="257">
        <v>1</v>
      </c>
      <c r="D26" s="260" t="s">
        <v>128</v>
      </c>
      <c r="E26" s="257">
        <v>2022</v>
      </c>
      <c r="F26" s="258">
        <v>10025241</v>
      </c>
      <c r="G26" s="258">
        <v>10505169.938987643</v>
      </c>
      <c r="H26" s="258"/>
      <c r="I26" s="258">
        <v>3539177.7799999993</v>
      </c>
      <c r="J26" s="258">
        <v>2747772.8899966883</v>
      </c>
      <c r="K26" s="258">
        <v>200237.18360927422</v>
      </c>
      <c r="L26" s="258">
        <v>309416.02361933945</v>
      </c>
      <c r="M26" s="258">
        <v>206282.78208199982</v>
      </c>
      <c r="N26" s="258">
        <v>6025825.4379180009</v>
      </c>
      <c r="O26" s="258"/>
      <c r="P26" s="258"/>
      <c r="Q26" s="258"/>
      <c r="R26" s="258"/>
      <c r="S26" s="258">
        <v>2208961.7009966886</v>
      </c>
      <c r="T26" s="258">
        <v>37549.138999999996</v>
      </c>
    </row>
    <row r="27" spans="1:20" x14ac:dyDescent="0.25">
      <c r="A27" s="256" t="s">
        <v>145</v>
      </c>
      <c r="B27" s="257">
        <v>10000217</v>
      </c>
      <c r="C27" s="257">
        <v>1</v>
      </c>
      <c r="D27" s="259" t="s">
        <v>128</v>
      </c>
      <c r="E27" s="257">
        <v>2023</v>
      </c>
      <c r="F27" s="258">
        <v>10025241</v>
      </c>
      <c r="G27" s="258">
        <v>12114462.296008181</v>
      </c>
      <c r="H27" s="258"/>
      <c r="I27" s="258">
        <v>3539177.7799999993</v>
      </c>
      <c r="J27" s="258">
        <v>3559059.2841016767</v>
      </c>
      <c r="K27" s="258">
        <v>200237.18360927422</v>
      </c>
      <c r="L27" s="258">
        <v>819012.24815483729</v>
      </c>
      <c r="M27" s="258">
        <v>205363.76058200002</v>
      </c>
      <c r="N27" s="258">
        <v>5998979.4594180007</v>
      </c>
      <c r="O27" s="258"/>
      <c r="P27" s="258"/>
      <c r="Q27" s="258"/>
      <c r="R27" s="258"/>
      <c r="S27" s="258">
        <v>3013582.8100000019</v>
      </c>
      <c r="T27" s="258">
        <v>44214.424101674798</v>
      </c>
    </row>
    <row r="28" spans="1:20" x14ac:dyDescent="0.25">
      <c r="A28" s="256" t="s">
        <v>145</v>
      </c>
      <c r="B28" s="257">
        <v>10000217</v>
      </c>
      <c r="C28" s="257">
        <v>1</v>
      </c>
      <c r="D28" s="259" t="s">
        <v>128</v>
      </c>
      <c r="E28" s="257">
        <v>2024</v>
      </c>
      <c r="F28" s="255"/>
      <c r="G28" s="255"/>
      <c r="H28" s="255"/>
      <c r="I28" s="255"/>
      <c r="J28" s="255"/>
      <c r="K28" s="255"/>
      <c r="L28" s="255"/>
      <c r="M28" s="255"/>
      <c r="N28" s="255"/>
      <c r="O28" s="255"/>
      <c r="P28" s="255"/>
      <c r="Q28" s="255"/>
      <c r="R28" s="255"/>
      <c r="S28" s="258">
        <v>3048540.3492971337</v>
      </c>
      <c r="T28" s="258">
        <v>40334.232643905983</v>
      </c>
    </row>
    <row r="29" spans="1:20" x14ac:dyDescent="0.25">
      <c r="A29" s="283" t="s">
        <v>146</v>
      </c>
      <c r="B29" s="1142">
        <v>10010678</v>
      </c>
      <c r="C29" s="284">
        <v>1</v>
      </c>
      <c r="D29" s="287" t="s">
        <v>130</v>
      </c>
      <c r="E29" s="284">
        <v>2022</v>
      </c>
      <c r="F29" s="285">
        <v>2728071</v>
      </c>
      <c r="G29" s="285">
        <v>7818048</v>
      </c>
      <c r="H29" s="285"/>
      <c r="I29" s="285">
        <v>0</v>
      </c>
      <c r="J29" s="285">
        <v>3426713</v>
      </c>
      <c r="K29" s="285">
        <v>22741</v>
      </c>
      <c r="L29" s="285">
        <v>113485</v>
      </c>
      <c r="M29" s="285"/>
      <c r="N29" s="285">
        <v>2610882</v>
      </c>
      <c r="O29" s="285"/>
      <c r="P29" s="285"/>
      <c r="Q29" s="285"/>
      <c r="R29" s="285"/>
      <c r="S29" s="285">
        <v>3556682</v>
      </c>
      <c r="T29" s="285">
        <v>62126</v>
      </c>
    </row>
    <row r="30" spans="1:20" x14ac:dyDescent="0.25">
      <c r="A30" s="283" t="s">
        <v>146</v>
      </c>
      <c r="B30" s="1142">
        <v>10010678</v>
      </c>
      <c r="C30" s="284">
        <v>1</v>
      </c>
      <c r="D30" s="286" t="s">
        <v>130</v>
      </c>
      <c r="E30" s="284">
        <v>2023</v>
      </c>
      <c r="F30" s="285">
        <v>2726609</v>
      </c>
      <c r="G30" s="285">
        <v>9542468</v>
      </c>
      <c r="H30" s="285"/>
      <c r="I30" s="285">
        <v>0</v>
      </c>
      <c r="J30" s="285">
        <v>5010129</v>
      </c>
      <c r="K30" s="285">
        <v>22741</v>
      </c>
      <c r="L30" s="285">
        <v>608316</v>
      </c>
      <c r="M30" s="285"/>
      <c r="N30" s="285">
        <v>2585398</v>
      </c>
      <c r="O30" s="285"/>
      <c r="P30" s="285"/>
      <c r="Q30" s="285"/>
      <c r="R30" s="285"/>
      <c r="S30" s="285">
        <v>5051285</v>
      </c>
      <c r="T30" s="285">
        <v>90112</v>
      </c>
    </row>
    <row r="31" spans="1:20" x14ac:dyDescent="0.25">
      <c r="A31" s="283" t="s">
        <v>146</v>
      </c>
      <c r="B31" s="1142">
        <v>10010678</v>
      </c>
      <c r="C31" s="284">
        <v>1</v>
      </c>
      <c r="D31" s="286" t="s">
        <v>126</v>
      </c>
      <c r="E31" s="284">
        <v>2024</v>
      </c>
      <c r="F31" s="285"/>
      <c r="G31" s="285">
        <v>12555802.96123513</v>
      </c>
      <c r="H31" s="285"/>
      <c r="I31" s="285"/>
      <c r="J31" s="285">
        <v>5856440.8250000002</v>
      </c>
      <c r="K31" s="285"/>
      <c r="L31" s="285">
        <v>1324615.7771209138</v>
      </c>
      <c r="M31" s="285"/>
      <c r="N31" s="285"/>
      <c r="O31" s="285"/>
      <c r="P31" s="285"/>
      <c r="Q31" s="285"/>
      <c r="R31" s="285"/>
      <c r="S31" s="285">
        <v>5415591.8250000002</v>
      </c>
      <c r="T31" s="285">
        <v>25340</v>
      </c>
    </row>
    <row r="32" spans="1:20" x14ac:dyDescent="0.25">
      <c r="A32" s="308" t="s">
        <v>148</v>
      </c>
      <c r="B32" s="309">
        <v>10000917</v>
      </c>
      <c r="C32" s="309">
        <v>1</v>
      </c>
      <c r="D32" s="312" t="s">
        <v>130</v>
      </c>
      <c r="E32" s="309">
        <v>2022</v>
      </c>
      <c r="F32" s="310">
        <v>10082503</v>
      </c>
      <c r="G32" s="310">
        <v>12847692.271487871</v>
      </c>
      <c r="H32" s="310"/>
      <c r="I32" s="310">
        <v>3677764.7259999998</v>
      </c>
      <c r="J32" s="310">
        <v>5116289.4275765894</v>
      </c>
      <c r="K32" s="310">
        <v>316993.12582000002</v>
      </c>
      <c r="L32" s="310">
        <v>489832.86089999997</v>
      </c>
      <c r="M32" s="310">
        <v>0</v>
      </c>
      <c r="N32" s="310">
        <v>6128505.1908014454</v>
      </c>
      <c r="O32" s="310"/>
      <c r="P32" s="310"/>
      <c r="Q32" s="310"/>
      <c r="R32" s="310"/>
      <c r="S32" s="310">
        <v>4901035.9155885885</v>
      </c>
      <c r="T32" s="310">
        <v>376454.98739999998</v>
      </c>
    </row>
    <row r="33" spans="1:20" x14ac:dyDescent="0.25">
      <c r="A33" s="308" t="s">
        <v>148</v>
      </c>
      <c r="B33" s="309">
        <v>10000917</v>
      </c>
      <c r="C33" s="309">
        <v>1</v>
      </c>
      <c r="D33" s="311" t="s">
        <v>130</v>
      </c>
      <c r="E33" s="309">
        <v>2023</v>
      </c>
      <c r="F33" s="310">
        <v>10082503</v>
      </c>
      <c r="G33" s="310">
        <v>14741418.741412617</v>
      </c>
      <c r="H33" s="310"/>
      <c r="I33" s="310">
        <v>3677764.7259999998</v>
      </c>
      <c r="J33" s="310">
        <v>5873313.8906122167</v>
      </c>
      <c r="K33" s="310">
        <v>316993.12582000002</v>
      </c>
      <c r="L33" s="310">
        <v>1296568.6389900001</v>
      </c>
      <c r="M33" s="310">
        <v>0</v>
      </c>
      <c r="N33" s="310">
        <v>6070856.6819217457</v>
      </c>
      <c r="O33" s="310"/>
      <c r="P33" s="310"/>
      <c r="Q33" s="310"/>
      <c r="R33" s="310"/>
      <c r="S33" s="310">
        <v>5561060.4707933003</v>
      </c>
      <c r="T33" s="310">
        <v>478671.41635191609</v>
      </c>
    </row>
    <row r="34" spans="1:20" x14ac:dyDescent="0.25">
      <c r="A34" s="308" t="s">
        <v>148</v>
      </c>
      <c r="B34" s="309">
        <v>10000917</v>
      </c>
      <c r="C34" s="309">
        <v>1</v>
      </c>
      <c r="D34" s="311" t="s">
        <v>130</v>
      </c>
      <c r="E34" s="309">
        <v>2024</v>
      </c>
      <c r="F34" s="307"/>
      <c r="G34" s="307"/>
      <c r="H34" s="307"/>
      <c r="I34" s="307"/>
      <c r="J34" s="307"/>
      <c r="K34" s="307"/>
      <c r="L34" s="307"/>
      <c r="M34" s="307"/>
      <c r="N34" s="307"/>
      <c r="O34" s="307"/>
      <c r="P34" s="307"/>
      <c r="Q34" s="307"/>
      <c r="R34" s="307"/>
      <c r="S34" s="310">
        <v>7846038.4420267045</v>
      </c>
      <c r="T34" s="310">
        <v>447398.47922836256</v>
      </c>
    </row>
    <row r="35" spans="1:20" x14ac:dyDescent="0.25">
      <c r="A35" s="336" t="s">
        <v>149</v>
      </c>
      <c r="B35" s="337">
        <v>10000676</v>
      </c>
      <c r="C35" s="337">
        <v>1</v>
      </c>
      <c r="D35" s="340" t="s">
        <v>128</v>
      </c>
      <c r="E35" s="337">
        <v>2022</v>
      </c>
      <c r="F35" s="338">
        <v>4237555</v>
      </c>
      <c r="G35" s="338">
        <v>4298810.8395952564</v>
      </c>
      <c r="H35" s="338"/>
      <c r="I35" s="338">
        <v>2004719.2539873684</v>
      </c>
      <c r="J35" s="338">
        <v>1835172.2399988095</v>
      </c>
      <c r="K35" s="338">
        <v>49125.393407397416</v>
      </c>
      <c r="L35" s="338">
        <v>75910.89533357085</v>
      </c>
      <c r="M35" s="338">
        <v>69306.525893018115</v>
      </c>
      <c r="N35" s="338">
        <v>2024546.2201196137</v>
      </c>
      <c r="O35" s="338"/>
      <c r="P35" s="338"/>
      <c r="Q35" s="338"/>
      <c r="R35" s="338"/>
      <c r="S35" s="338">
        <v>1345100.8126988094</v>
      </c>
      <c r="T35" s="338">
        <v>278193.67729999998</v>
      </c>
    </row>
    <row r="36" spans="1:20" x14ac:dyDescent="0.25">
      <c r="A36" s="336" t="s">
        <v>149</v>
      </c>
      <c r="B36" s="337">
        <v>10000676</v>
      </c>
      <c r="C36" s="337">
        <v>1</v>
      </c>
      <c r="D36" s="339" t="s">
        <v>128</v>
      </c>
      <c r="E36" s="337">
        <v>2023</v>
      </c>
      <c r="F36" s="338">
        <v>4300020</v>
      </c>
      <c r="G36" s="338">
        <v>4796779.1049639173</v>
      </c>
      <c r="H36" s="338"/>
      <c r="I36" s="338">
        <v>2007842.5039873684</v>
      </c>
      <c r="J36" s="338">
        <v>2114775.100530671</v>
      </c>
      <c r="K36" s="338">
        <v>49125.393407397416</v>
      </c>
      <c r="L36" s="338">
        <v>200933.2041674795</v>
      </c>
      <c r="M36" s="338">
        <v>70407.225018018158</v>
      </c>
      <c r="N36" s="338">
        <v>2056699.2709946136</v>
      </c>
      <c r="O36" s="338"/>
      <c r="P36" s="338"/>
      <c r="Q36" s="338"/>
      <c r="R36" s="338"/>
      <c r="S36" s="338">
        <v>1550930.42</v>
      </c>
      <c r="T36" s="338">
        <v>348843.68053067091</v>
      </c>
    </row>
    <row r="37" spans="1:20" x14ac:dyDescent="0.25">
      <c r="A37" s="336" t="s">
        <v>149</v>
      </c>
      <c r="B37" s="337">
        <v>10000676</v>
      </c>
      <c r="C37" s="337">
        <v>1</v>
      </c>
      <c r="D37" s="339" t="s">
        <v>128</v>
      </c>
      <c r="E37" s="337">
        <v>2024</v>
      </c>
      <c r="F37" s="335"/>
      <c r="G37" s="335"/>
      <c r="H37" s="335"/>
      <c r="I37" s="335"/>
      <c r="J37" s="335"/>
      <c r="K37" s="335"/>
      <c r="L37" s="335"/>
      <c r="M37" s="335"/>
      <c r="N37" s="335"/>
      <c r="O37" s="335"/>
      <c r="P37" s="335"/>
      <c r="Q37" s="335"/>
      <c r="R37" s="335"/>
      <c r="S37" s="338">
        <v>1732213.3813593502</v>
      </c>
      <c r="T37" s="338">
        <v>439665.47317588568</v>
      </c>
    </row>
    <row r="38" spans="1:20" x14ac:dyDescent="0.25">
      <c r="A38" s="364" t="s">
        <v>150</v>
      </c>
      <c r="B38" s="365">
        <v>10001216</v>
      </c>
      <c r="C38" s="365">
        <v>1</v>
      </c>
      <c r="D38" s="367" t="s">
        <v>126</v>
      </c>
      <c r="E38" s="365">
        <v>2022</v>
      </c>
      <c r="F38" s="366">
        <v>5559184</v>
      </c>
      <c r="G38" s="366">
        <v>7788625</v>
      </c>
      <c r="H38" s="366">
        <v>1168195</v>
      </c>
      <c r="I38" s="366">
        <v>2356762</v>
      </c>
      <c r="J38" s="366">
        <v>3187405</v>
      </c>
      <c r="K38" s="366">
        <v>0</v>
      </c>
      <c r="L38" s="366">
        <v>68237</v>
      </c>
      <c r="M38" s="366">
        <v>107143</v>
      </c>
      <c r="N38" s="366">
        <v>3129795</v>
      </c>
      <c r="O38" s="366">
        <v>0</v>
      </c>
      <c r="P38" s="366">
        <v>0</v>
      </c>
      <c r="Q38" s="366"/>
      <c r="R38" s="366">
        <v>23181</v>
      </c>
      <c r="S38" s="366">
        <v>2851259</v>
      </c>
      <c r="T38" s="366">
        <v>48227</v>
      </c>
    </row>
    <row r="39" spans="1:20" x14ac:dyDescent="0.25">
      <c r="A39" s="364" t="s">
        <v>150</v>
      </c>
      <c r="B39" s="365">
        <v>10001216</v>
      </c>
      <c r="C39" s="365">
        <v>1</v>
      </c>
      <c r="D39" s="367" t="s">
        <v>126</v>
      </c>
      <c r="E39" s="365">
        <v>2023</v>
      </c>
      <c r="F39" s="366">
        <v>5500577</v>
      </c>
      <c r="G39" s="366">
        <v>8770707</v>
      </c>
      <c r="H39" s="366"/>
      <c r="I39" s="366">
        <v>2356762</v>
      </c>
      <c r="J39" s="366">
        <v>3538117</v>
      </c>
      <c r="K39" s="366">
        <v>0</v>
      </c>
      <c r="L39" s="366">
        <v>387245</v>
      </c>
      <c r="M39" s="366">
        <v>106358</v>
      </c>
      <c r="N39" s="366">
        <v>3106863</v>
      </c>
      <c r="O39" s="366">
        <v>0</v>
      </c>
      <c r="P39" s="366">
        <v>0</v>
      </c>
      <c r="Q39" s="366"/>
      <c r="R39" s="366">
        <v>105195</v>
      </c>
      <c r="S39" s="366">
        <v>3164980</v>
      </c>
      <c r="T39" s="366">
        <v>85687</v>
      </c>
    </row>
    <row r="40" spans="1:20" x14ac:dyDescent="0.25">
      <c r="A40" s="364" t="s">
        <v>150</v>
      </c>
      <c r="B40" s="365">
        <v>10001216</v>
      </c>
      <c r="C40" s="365">
        <v>1</v>
      </c>
      <c r="D40" s="367" t="s">
        <v>126</v>
      </c>
      <c r="E40" s="365">
        <v>2024</v>
      </c>
      <c r="F40" s="363"/>
      <c r="G40" s="366">
        <v>10145888</v>
      </c>
      <c r="H40" s="363"/>
      <c r="I40" s="366"/>
      <c r="J40" s="366">
        <v>4273494</v>
      </c>
      <c r="K40" s="366"/>
      <c r="L40" s="366">
        <v>1004161</v>
      </c>
      <c r="M40" s="366"/>
      <c r="N40" s="366"/>
      <c r="O40" s="366"/>
      <c r="P40" s="366">
        <v>0</v>
      </c>
      <c r="Q40" s="366"/>
      <c r="R40" s="366">
        <v>40825</v>
      </c>
      <c r="S40" s="366">
        <v>3857606</v>
      </c>
      <c r="T40" s="366">
        <v>53819</v>
      </c>
    </row>
    <row r="41" spans="1:20" x14ac:dyDescent="0.25">
      <c r="A41" s="387" t="s">
        <v>151</v>
      </c>
      <c r="B41" s="388">
        <v>10000286</v>
      </c>
      <c r="C41" s="388">
        <v>1</v>
      </c>
      <c r="D41" s="391" t="s">
        <v>128</v>
      </c>
      <c r="E41" s="388">
        <v>2022</v>
      </c>
      <c r="F41" s="389">
        <v>6987216</v>
      </c>
      <c r="G41" s="389">
        <v>7363121.6360280532</v>
      </c>
      <c r="H41" s="389"/>
      <c r="I41" s="389">
        <v>3067304.8</v>
      </c>
      <c r="J41" s="389">
        <v>3328086.8103039996</v>
      </c>
      <c r="K41" s="389">
        <v>188541.99557899981</v>
      </c>
      <c r="L41" s="389">
        <v>291344.06260499964</v>
      </c>
      <c r="M41" s="389">
        <v>116949.48932000017</v>
      </c>
      <c r="N41" s="389">
        <v>3416267.71068</v>
      </c>
      <c r="O41" s="389"/>
      <c r="P41" s="389"/>
      <c r="Q41" s="389"/>
      <c r="R41" s="389"/>
      <c r="S41" s="389">
        <v>2926768.1995039997</v>
      </c>
      <c r="T41" s="389">
        <v>51957.810799999999</v>
      </c>
    </row>
    <row r="42" spans="1:20" x14ac:dyDescent="0.25">
      <c r="A42" s="387" t="s">
        <v>151</v>
      </c>
      <c r="B42" s="388">
        <v>10000286</v>
      </c>
      <c r="C42" s="388">
        <v>1</v>
      </c>
      <c r="D42" s="390" t="s">
        <v>128</v>
      </c>
      <c r="E42" s="388">
        <v>2023</v>
      </c>
      <c r="F42" s="389">
        <v>6987216</v>
      </c>
      <c r="G42" s="389">
        <v>8729483.084683584</v>
      </c>
      <c r="H42" s="389"/>
      <c r="I42" s="389">
        <v>3067304.8</v>
      </c>
      <c r="J42" s="389">
        <v>4087964.6767188734</v>
      </c>
      <c r="K42" s="389">
        <v>188541.99557899981</v>
      </c>
      <c r="L42" s="389">
        <v>771176.46626549913</v>
      </c>
      <c r="M42" s="389">
        <v>115532.11421999987</v>
      </c>
      <c r="N42" s="389">
        <v>3374864.0857800003</v>
      </c>
      <c r="O42" s="389"/>
      <c r="P42" s="389"/>
      <c r="Q42" s="389"/>
      <c r="R42" s="389"/>
      <c r="S42" s="389">
        <v>3714308.64</v>
      </c>
      <c r="T42" s="389">
        <v>24295.236718873552</v>
      </c>
    </row>
    <row r="43" spans="1:20" x14ac:dyDescent="0.25">
      <c r="A43" s="387" t="s">
        <v>151</v>
      </c>
      <c r="B43" s="388">
        <v>10000286</v>
      </c>
      <c r="C43" s="388">
        <v>1</v>
      </c>
      <c r="D43" s="390" t="s">
        <v>128</v>
      </c>
      <c r="E43" s="388">
        <v>2024</v>
      </c>
      <c r="F43" s="386"/>
      <c r="G43" s="386"/>
      <c r="H43" s="386"/>
      <c r="I43" s="386"/>
      <c r="J43" s="386"/>
      <c r="K43" s="386"/>
      <c r="L43" s="386"/>
      <c r="M43" s="386"/>
      <c r="N43" s="386"/>
      <c r="O43" s="386"/>
      <c r="P43" s="386"/>
      <c r="Q43" s="386"/>
      <c r="R43" s="386"/>
      <c r="S43" s="389">
        <v>4202364.8696332006</v>
      </c>
      <c r="T43" s="389">
        <v>21353.142828977412</v>
      </c>
    </row>
    <row r="44" spans="1:20" x14ac:dyDescent="0.25">
      <c r="A44" s="415" t="s">
        <v>152</v>
      </c>
      <c r="B44" s="416">
        <v>10000600</v>
      </c>
      <c r="C44" s="416">
        <v>1</v>
      </c>
      <c r="D44" s="419" t="s">
        <v>128</v>
      </c>
      <c r="E44" s="416">
        <v>2022</v>
      </c>
      <c r="F44" s="417">
        <v>5853124</v>
      </c>
      <c r="G44" s="417">
        <v>6554426.0387563221</v>
      </c>
      <c r="H44" s="417"/>
      <c r="I44" s="417">
        <v>2341113.2000000002</v>
      </c>
      <c r="J44" s="417">
        <v>2433478.2037152192</v>
      </c>
      <c r="K44" s="417">
        <v>107591.33574000001</v>
      </c>
      <c r="L44" s="417">
        <v>166255.25129999997</v>
      </c>
      <c r="M44" s="417">
        <v>109759.69267999986</v>
      </c>
      <c r="N44" s="417">
        <v>3206243.10732</v>
      </c>
      <c r="O44" s="417"/>
      <c r="P44" s="417"/>
      <c r="Q44" s="417"/>
      <c r="R44" s="417"/>
      <c r="S44" s="417">
        <v>1963509.7859152188</v>
      </c>
      <c r="T44" s="417">
        <v>177312.21780000001</v>
      </c>
    </row>
    <row r="45" spans="1:20" x14ac:dyDescent="0.25">
      <c r="A45" s="415" t="s">
        <v>152</v>
      </c>
      <c r="B45" s="416">
        <v>10000600</v>
      </c>
      <c r="C45" s="416">
        <v>1</v>
      </c>
      <c r="D45" s="418" t="s">
        <v>128</v>
      </c>
      <c r="E45" s="416">
        <v>2023</v>
      </c>
      <c r="F45" s="417">
        <v>5853124</v>
      </c>
      <c r="G45" s="417">
        <v>7605142.4517458798</v>
      </c>
      <c r="H45" s="417"/>
      <c r="I45" s="417">
        <v>2341113.2000000002</v>
      </c>
      <c r="J45" s="417">
        <v>2968096.7819150225</v>
      </c>
      <c r="K45" s="417">
        <v>107591.33574000001</v>
      </c>
      <c r="L45" s="417">
        <v>440071.22042999993</v>
      </c>
      <c r="M45" s="417">
        <v>108445.09308000002</v>
      </c>
      <c r="N45" s="417">
        <v>3167841.7069199998</v>
      </c>
      <c r="O45" s="417"/>
      <c r="P45" s="417"/>
      <c r="Q45" s="417"/>
      <c r="R45" s="417"/>
      <c r="S45" s="417">
        <v>2509860.5599999982</v>
      </c>
      <c r="T45" s="417">
        <v>165580.02191502394</v>
      </c>
    </row>
    <row r="46" spans="1:20" x14ac:dyDescent="0.25">
      <c r="A46" s="415" t="s">
        <v>152</v>
      </c>
      <c r="B46" s="416">
        <v>10000600</v>
      </c>
      <c r="C46" s="416">
        <v>1</v>
      </c>
      <c r="D46" s="418" t="s">
        <v>128</v>
      </c>
      <c r="E46" s="416">
        <v>2024</v>
      </c>
      <c r="F46" s="414"/>
      <c r="G46" s="414"/>
      <c r="H46" s="414"/>
      <c r="I46" s="414"/>
      <c r="J46" s="414"/>
      <c r="K46" s="414"/>
      <c r="L46" s="414"/>
      <c r="M46" s="414"/>
      <c r="N46" s="414"/>
      <c r="O46" s="414"/>
      <c r="P46" s="414"/>
      <c r="Q46" s="414"/>
      <c r="R46" s="414"/>
      <c r="S46" s="417">
        <v>3001035.6529089999</v>
      </c>
      <c r="T46" s="417">
        <v>173204.06252000001</v>
      </c>
    </row>
    <row r="47" spans="1:20" x14ac:dyDescent="0.25">
      <c r="A47" s="443" t="s">
        <v>154</v>
      </c>
      <c r="B47" s="444">
        <v>10001565</v>
      </c>
      <c r="C47" s="444">
        <v>1</v>
      </c>
      <c r="D47" s="447" t="s">
        <v>128</v>
      </c>
      <c r="E47" s="444">
        <v>2022</v>
      </c>
      <c r="F47" s="445">
        <v>4814006</v>
      </c>
      <c r="G47" s="445">
        <v>5368151.5163189666</v>
      </c>
      <c r="H47" s="445">
        <v>724990.14100534073</v>
      </c>
      <c r="I47" s="445">
        <v>2543130.7523075501</v>
      </c>
      <c r="J47" s="445">
        <v>2361625.0951999999</v>
      </c>
      <c r="K47" s="445">
        <v>41481.195376599913</v>
      </c>
      <c r="L47" s="445">
        <v>64098.716816999869</v>
      </c>
      <c r="M47" s="445">
        <v>70551.301098620053</v>
      </c>
      <c r="N47" s="445">
        <v>2060907.9465938299</v>
      </c>
      <c r="O47" s="445"/>
      <c r="P47" s="445"/>
      <c r="Q47" s="445"/>
      <c r="R47" s="445"/>
      <c r="S47" s="445">
        <v>1607894.804</v>
      </c>
      <c r="T47" s="445">
        <v>513029.99120000011</v>
      </c>
    </row>
    <row r="48" spans="1:20" x14ac:dyDescent="0.25">
      <c r="A48" s="443" t="s">
        <v>154</v>
      </c>
      <c r="B48" s="444">
        <v>10001565</v>
      </c>
      <c r="C48" s="444">
        <v>1</v>
      </c>
      <c r="D48" s="446" t="s">
        <v>128</v>
      </c>
      <c r="E48" s="444">
        <v>2023</v>
      </c>
      <c r="F48" s="445">
        <v>4814006</v>
      </c>
      <c r="G48" s="445">
        <v>5582126.9538363153</v>
      </c>
      <c r="H48" s="445"/>
      <c r="I48" s="445">
        <v>2543130.7523075501</v>
      </c>
      <c r="J48" s="445">
        <v>2505774.523599227</v>
      </c>
      <c r="K48" s="445">
        <v>41481.195376599913</v>
      </c>
      <c r="L48" s="445">
        <v>169666.82445869964</v>
      </c>
      <c r="M48" s="445">
        <v>69599.642998620169</v>
      </c>
      <c r="N48" s="445">
        <v>2033108.6046938298</v>
      </c>
      <c r="O48" s="445"/>
      <c r="P48" s="445"/>
      <c r="Q48" s="445"/>
      <c r="R48" s="445"/>
      <c r="S48" s="445">
        <v>1790509.2467664036</v>
      </c>
      <c r="T48" s="445">
        <v>474564.97683282383</v>
      </c>
    </row>
    <row r="49" spans="1:20" x14ac:dyDescent="0.25">
      <c r="A49" s="443" t="s">
        <v>154</v>
      </c>
      <c r="B49" s="444">
        <v>10001565</v>
      </c>
      <c r="C49" s="444">
        <v>1</v>
      </c>
      <c r="D49" s="446" t="s">
        <v>128</v>
      </c>
      <c r="E49" s="444">
        <v>2024</v>
      </c>
      <c r="F49" s="442"/>
      <c r="G49" s="442"/>
      <c r="H49" s="442"/>
      <c r="I49" s="442"/>
      <c r="J49" s="442"/>
      <c r="K49" s="442"/>
      <c r="L49" s="442"/>
      <c r="M49" s="442"/>
      <c r="N49" s="442"/>
      <c r="O49" s="442"/>
      <c r="P49" s="442"/>
      <c r="Q49" s="442"/>
      <c r="R49" s="442"/>
      <c r="S49" s="445">
        <v>2075388.282508401</v>
      </c>
      <c r="T49" s="445">
        <v>479879.71742670587</v>
      </c>
    </row>
    <row r="50" spans="1:20" x14ac:dyDescent="0.25">
      <c r="A50" s="476" t="s">
        <v>155</v>
      </c>
      <c r="B50" s="573">
        <v>10001593</v>
      </c>
      <c r="C50" s="472">
        <v>1</v>
      </c>
      <c r="D50" s="475" t="s">
        <v>126</v>
      </c>
      <c r="E50" s="472">
        <v>2022</v>
      </c>
      <c r="F50" s="473">
        <v>2034396</v>
      </c>
      <c r="G50" s="473">
        <v>1964158.0526307798</v>
      </c>
      <c r="H50" s="473">
        <v>78556</v>
      </c>
      <c r="I50" s="473">
        <v>834236</v>
      </c>
      <c r="J50" s="473">
        <v>676525.49078095239</v>
      </c>
      <c r="K50" s="473">
        <v>0</v>
      </c>
      <c r="L50" s="473">
        <v>25197.706863999992</v>
      </c>
      <c r="M50" s="473">
        <v>40153</v>
      </c>
      <c r="N50" s="473">
        <v>1172941</v>
      </c>
      <c r="O50" s="473"/>
      <c r="P50" s="473"/>
      <c r="Q50" s="473"/>
      <c r="R50" s="473"/>
      <c r="S50" s="473">
        <v>486074.56380000006</v>
      </c>
      <c r="T50" s="473">
        <v>82986.779566807934</v>
      </c>
    </row>
    <row r="51" spans="1:20" x14ac:dyDescent="0.25">
      <c r="A51" s="476" t="s">
        <v>156</v>
      </c>
      <c r="B51" s="573">
        <v>10001593</v>
      </c>
      <c r="C51" s="472">
        <v>1</v>
      </c>
      <c r="D51" s="474" t="s">
        <v>126</v>
      </c>
      <c r="E51" s="472">
        <v>2023</v>
      </c>
      <c r="F51" s="473">
        <v>2003790</v>
      </c>
      <c r="G51" s="473">
        <v>2196178.6582138655</v>
      </c>
      <c r="H51" s="473"/>
      <c r="I51" s="473">
        <v>834236</v>
      </c>
      <c r="J51" s="473">
        <v>773225.4205787743</v>
      </c>
      <c r="K51" s="473">
        <v>0</v>
      </c>
      <c r="L51" s="473">
        <v>142808.92423599999</v>
      </c>
      <c r="M51" s="473">
        <v>39567</v>
      </c>
      <c r="N51" s="473">
        <v>1155807</v>
      </c>
      <c r="O51" s="473"/>
      <c r="P51" s="473"/>
      <c r="Q51" s="473"/>
      <c r="R51" s="473"/>
      <c r="S51" s="473">
        <v>615251.54039999994</v>
      </c>
      <c r="T51" s="473">
        <v>51630.415370503491</v>
      </c>
    </row>
    <row r="52" spans="1:20" x14ac:dyDescent="0.25">
      <c r="A52" s="476" t="s">
        <v>156</v>
      </c>
      <c r="B52" s="573">
        <v>10001593</v>
      </c>
      <c r="C52" s="472">
        <v>1</v>
      </c>
      <c r="D52" s="474" t="s">
        <v>126</v>
      </c>
      <c r="E52" s="472">
        <v>2024</v>
      </c>
      <c r="F52" s="473"/>
      <c r="G52" s="473">
        <v>2648628.958120734</v>
      </c>
      <c r="H52" s="473"/>
      <c r="I52" s="473"/>
      <c r="J52" s="473">
        <v>934985.86966978025</v>
      </c>
      <c r="K52" s="473"/>
      <c r="L52" s="473">
        <v>258814.2523523944</v>
      </c>
      <c r="M52" s="473"/>
      <c r="N52" s="473"/>
      <c r="O52" s="473"/>
      <c r="P52" s="473"/>
      <c r="Q52" s="473"/>
      <c r="R52" s="473"/>
      <c r="S52" s="473">
        <v>805223.80509999988</v>
      </c>
      <c r="T52" s="473">
        <v>30247.456518002073</v>
      </c>
    </row>
    <row r="53" spans="1:20" s="463" customFormat="1" x14ac:dyDescent="0.25">
      <c r="A53" s="485" t="s">
        <v>157</v>
      </c>
      <c r="B53" s="486">
        <v>10001577</v>
      </c>
      <c r="C53" s="486">
        <v>1</v>
      </c>
      <c r="D53" s="475" t="s">
        <v>130</v>
      </c>
      <c r="E53" s="486">
        <v>2024</v>
      </c>
      <c r="F53" s="473">
        <v>18682386</v>
      </c>
      <c r="G53" s="473">
        <v>27431825.996759225</v>
      </c>
      <c r="H53" s="473">
        <v>764380.52430182497</v>
      </c>
      <c r="I53" s="473">
        <v>9602816</v>
      </c>
      <c r="J53" s="473">
        <f>'[1]C. Erlösobergrenze'!$I$14</f>
        <v>15292751.3507</v>
      </c>
      <c r="K53" s="473">
        <v>520310.09169999993</v>
      </c>
      <c r="L53" s="473">
        <v>2082243.3205000001</v>
      </c>
      <c r="M53" s="473">
        <v>253098.77579999994</v>
      </c>
      <c r="N53" s="473">
        <v>8211743.2242000001</v>
      </c>
      <c r="O53" s="473">
        <v>0</v>
      </c>
      <c r="P53" s="473">
        <v>0</v>
      </c>
      <c r="Q53" s="473"/>
      <c r="R53" s="473"/>
      <c r="S53" s="473">
        <v>14416670</v>
      </c>
      <c r="T53" s="473">
        <v>218167.28319999998</v>
      </c>
    </row>
    <row r="54" spans="1:20" x14ac:dyDescent="0.25">
      <c r="A54" s="490" t="s">
        <v>159</v>
      </c>
      <c r="B54" s="491">
        <v>10000172</v>
      </c>
      <c r="C54" s="491">
        <v>1</v>
      </c>
      <c r="D54" s="493" t="s">
        <v>130</v>
      </c>
      <c r="E54" s="491">
        <v>2024</v>
      </c>
      <c r="F54" s="492"/>
      <c r="G54" s="492">
        <v>13456158.866053076</v>
      </c>
      <c r="H54" s="494"/>
      <c r="I54" s="492"/>
      <c r="J54" s="492">
        <v>5811815.4100729516</v>
      </c>
      <c r="K54" s="492">
        <v>246711.31401</v>
      </c>
      <c r="L54" s="492">
        <v>1234032.1326599999</v>
      </c>
      <c r="M54" s="492"/>
      <c r="N54" s="492"/>
      <c r="O54" s="492"/>
      <c r="P54" s="492">
        <v>0</v>
      </c>
      <c r="Q54" s="492"/>
      <c r="R54" s="492"/>
      <c r="S54" s="492">
        <v>5124934.8080000002</v>
      </c>
      <c r="T54" s="492">
        <v>8495.0744025000004</v>
      </c>
    </row>
    <row r="55" spans="1:20" x14ac:dyDescent="0.25">
      <c r="A55" s="531" t="s">
        <v>161</v>
      </c>
      <c r="B55" s="532">
        <v>10000816</v>
      </c>
      <c r="C55" s="1144">
        <v>1</v>
      </c>
      <c r="D55" s="534" t="s">
        <v>126</v>
      </c>
      <c r="E55" s="532">
        <v>2024</v>
      </c>
      <c r="F55" s="533">
        <v>8984625</v>
      </c>
      <c r="G55" s="533">
        <v>12043180.964422688</v>
      </c>
      <c r="H55" s="533">
        <v>388572.08808925655</v>
      </c>
      <c r="I55" s="533">
        <v>3877658.7549010003</v>
      </c>
      <c r="J55" s="533">
        <v>5747007.9204702722</v>
      </c>
      <c r="K55" s="533">
        <v>190239.9124333401</v>
      </c>
      <c r="L55" s="533">
        <v>951566.27007244062</v>
      </c>
      <c r="M55" s="533">
        <v>152698.29072846027</v>
      </c>
      <c r="N55" s="533">
        <v>4954267.9543705396</v>
      </c>
      <c r="O55" s="533">
        <v>0</v>
      </c>
      <c r="P55" s="533">
        <v>0</v>
      </c>
      <c r="Q55" s="533"/>
      <c r="R55" s="535">
        <v>56575.427166546549</v>
      </c>
      <c r="S55" s="533">
        <v>5189497.5087702721</v>
      </c>
      <c r="T55" s="533">
        <v>108279.1617</v>
      </c>
    </row>
    <row r="56" spans="1:20" x14ac:dyDescent="0.25">
      <c r="A56" s="575" t="s">
        <v>162</v>
      </c>
      <c r="B56" s="573">
        <v>10000684</v>
      </c>
      <c r="C56" s="576">
        <v>1</v>
      </c>
      <c r="D56" s="574" t="s">
        <v>126</v>
      </c>
      <c r="E56" s="576">
        <v>2022</v>
      </c>
      <c r="F56" s="577">
        <v>6451188</v>
      </c>
      <c r="G56" s="577">
        <v>7752293.2452845648</v>
      </c>
      <c r="H56" s="577"/>
      <c r="I56" s="577">
        <v>3121663</v>
      </c>
      <c r="J56" s="578">
        <v>4023770.4252553354</v>
      </c>
      <c r="K56" s="578">
        <v>0</v>
      </c>
      <c r="L56" s="578">
        <v>93863.01834000001</v>
      </c>
      <c r="M56" s="578">
        <v>111395</v>
      </c>
      <c r="N56" s="578">
        <v>3254014</v>
      </c>
      <c r="O56" s="578"/>
      <c r="P56" s="578"/>
      <c r="Q56" s="578"/>
      <c r="R56" s="578"/>
      <c r="S56" s="578">
        <v>3476089.5828875001</v>
      </c>
      <c r="T56" s="578">
        <v>224557.80689175354</v>
      </c>
    </row>
    <row r="57" spans="1:20" x14ac:dyDescent="0.25">
      <c r="A57" s="575" t="s">
        <v>162</v>
      </c>
      <c r="B57" s="573">
        <v>10000684</v>
      </c>
      <c r="C57" s="576">
        <v>1</v>
      </c>
      <c r="D57" s="574" t="s">
        <v>126</v>
      </c>
      <c r="E57" s="576">
        <v>2023</v>
      </c>
      <c r="F57" s="577">
        <v>6376772</v>
      </c>
      <c r="G57" s="577">
        <v>9418753.5209223628</v>
      </c>
      <c r="H57" s="577"/>
      <c r="I57" s="577">
        <v>3121663</v>
      </c>
      <c r="J57" s="578">
        <v>4886431.5352512859</v>
      </c>
      <c r="K57" s="578">
        <v>0</v>
      </c>
      <c r="L57" s="578">
        <v>485747.69294999994</v>
      </c>
      <c r="M57" s="578">
        <v>110123</v>
      </c>
      <c r="N57" s="578">
        <v>3216647</v>
      </c>
      <c r="O57" s="578"/>
      <c r="P57" s="578"/>
      <c r="Q57" s="578"/>
      <c r="R57" s="578"/>
      <c r="S57" s="578">
        <v>4314740.1053873803</v>
      </c>
      <c r="T57" s="578">
        <v>238294.81022101708</v>
      </c>
    </row>
    <row r="58" spans="1:20" x14ac:dyDescent="0.25">
      <c r="A58" s="575" t="s">
        <v>162</v>
      </c>
      <c r="B58" s="573">
        <v>10000684</v>
      </c>
      <c r="C58" s="576">
        <v>1</v>
      </c>
      <c r="D58" s="574" t="s">
        <v>126</v>
      </c>
      <c r="E58" s="576">
        <v>2024</v>
      </c>
      <c r="F58" s="577"/>
      <c r="G58" s="577">
        <v>11235986</v>
      </c>
      <c r="H58" s="577"/>
      <c r="I58" s="577"/>
      <c r="J58" s="577">
        <v>5864903</v>
      </c>
      <c r="K58" s="577"/>
      <c r="L58" s="577">
        <v>802257</v>
      </c>
      <c r="M58" s="577"/>
      <c r="N58" s="577"/>
      <c r="O58" s="577"/>
      <c r="P58" s="577"/>
      <c r="Q58" s="577"/>
      <c r="R58" s="577"/>
      <c r="S58" s="577">
        <v>5355629</v>
      </c>
      <c r="T58" s="577">
        <v>123543</v>
      </c>
    </row>
    <row r="59" spans="1:20" x14ac:dyDescent="0.25">
      <c r="A59" s="594" t="s">
        <v>163</v>
      </c>
      <c r="B59" s="1142">
        <v>10007169</v>
      </c>
      <c r="C59" s="595">
        <v>1</v>
      </c>
      <c r="D59" s="593" t="s">
        <v>126</v>
      </c>
      <c r="E59" s="595">
        <v>2022</v>
      </c>
      <c r="F59" s="596">
        <v>1143645</v>
      </c>
      <c r="G59" s="596">
        <v>1325487.9564786525</v>
      </c>
      <c r="H59" s="596"/>
      <c r="I59" s="596">
        <v>693677</v>
      </c>
      <c r="J59" s="596">
        <v>848540.5327295094</v>
      </c>
      <c r="K59" s="596">
        <v>0</v>
      </c>
      <c r="L59" s="596">
        <v>8261.2555200000006</v>
      </c>
      <c r="M59" s="596">
        <v>15054</v>
      </c>
      <c r="N59" s="596">
        <v>439763</v>
      </c>
      <c r="O59" s="596"/>
      <c r="P59" s="596"/>
      <c r="Q59" s="596"/>
      <c r="R59" s="596"/>
      <c r="S59" s="596">
        <v>787566.23989759991</v>
      </c>
      <c r="T59" s="596">
        <v>1437.950215764276</v>
      </c>
    </row>
    <row r="60" spans="1:20" x14ac:dyDescent="0.25">
      <c r="A60" s="594" t="s">
        <v>163</v>
      </c>
      <c r="B60" s="1142">
        <v>10007169</v>
      </c>
      <c r="C60" s="595">
        <v>1</v>
      </c>
      <c r="D60" s="593" t="s">
        <v>126</v>
      </c>
      <c r="E60" s="595">
        <v>2023</v>
      </c>
      <c r="F60" s="596">
        <v>1131910</v>
      </c>
      <c r="G60" s="596">
        <v>1448047.2966508886</v>
      </c>
      <c r="H60" s="596"/>
      <c r="I60" s="596">
        <v>693677</v>
      </c>
      <c r="J60" s="596">
        <v>936836.74797971186</v>
      </c>
      <c r="K60" s="596">
        <v>0</v>
      </c>
      <c r="L60" s="596">
        <v>46820.967479999999</v>
      </c>
      <c r="M60" s="596">
        <v>14826</v>
      </c>
      <c r="N60" s="596">
        <v>433082</v>
      </c>
      <c r="O60" s="596"/>
      <c r="P60" s="596"/>
      <c r="Q60" s="596"/>
      <c r="R60" s="596"/>
      <c r="S60" s="596">
        <v>876599.61794287211</v>
      </c>
      <c r="T60" s="596">
        <v>700.78742069451005</v>
      </c>
    </row>
    <row r="61" spans="1:20" x14ac:dyDescent="0.25">
      <c r="A61" s="594" t="s">
        <v>163</v>
      </c>
      <c r="B61" s="1142">
        <v>10007169</v>
      </c>
      <c r="C61" s="595">
        <v>1</v>
      </c>
      <c r="D61" s="593" t="s">
        <v>126</v>
      </c>
      <c r="E61" s="595">
        <v>2024</v>
      </c>
      <c r="F61" s="596"/>
      <c r="G61" s="596">
        <v>1728533</v>
      </c>
      <c r="H61" s="596"/>
      <c r="I61" s="596"/>
      <c r="J61" s="596">
        <v>1189242</v>
      </c>
      <c r="K61" s="596"/>
      <c r="L61" s="596">
        <v>108821</v>
      </c>
      <c r="M61" s="596"/>
      <c r="N61" s="596"/>
      <c r="O61" s="596"/>
      <c r="P61" s="596"/>
      <c r="Q61" s="596"/>
      <c r="R61" s="596"/>
      <c r="S61" s="596">
        <v>1129770</v>
      </c>
      <c r="T61" s="596">
        <v>556</v>
      </c>
    </row>
    <row r="62" spans="1:20" x14ac:dyDescent="0.25">
      <c r="A62" s="608" t="s">
        <v>164</v>
      </c>
      <c r="B62" s="1142">
        <v>10000634</v>
      </c>
      <c r="C62" s="604">
        <v>1</v>
      </c>
      <c r="D62" s="607" t="s">
        <v>126</v>
      </c>
      <c r="E62" s="604">
        <v>2022</v>
      </c>
      <c r="F62" s="605">
        <v>3891890</v>
      </c>
      <c r="G62" s="605">
        <v>4146291.6852486227</v>
      </c>
      <c r="H62" s="609">
        <v>251952</v>
      </c>
      <c r="I62" s="605">
        <v>1593124</v>
      </c>
      <c r="J62" s="605">
        <v>1430307.0443873666</v>
      </c>
      <c r="K62" s="605">
        <v>0</v>
      </c>
      <c r="L62" s="605">
        <v>80572.872558255447</v>
      </c>
      <c r="M62" s="605">
        <v>76909</v>
      </c>
      <c r="N62" s="605">
        <v>2246633</v>
      </c>
      <c r="O62" s="605"/>
      <c r="P62" s="605"/>
      <c r="Q62" s="605"/>
      <c r="R62" s="605"/>
      <c r="S62" s="605">
        <v>952870.05</v>
      </c>
      <c r="T62" s="605">
        <v>271898.80062822258</v>
      </c>
    </row>
    <row r="63" spans="1:20" x14ac:dyDescent="0.25">
      <c r="A63" s="608" t="s">
        <v>164</v>
      </c>
      <c r="B63" s="1142">
        <v>10000634</v>
      </c>
      <c r="C63" s="604">
        <v>1</v>
      </c>
      <c r="D63" s="606" t="s">
        <v>126</v>
      </c>
      <c r="E63" s="604">
        <v>2023</v>
      </c>
      <c r="F63" s="605">
        <v>3839087</v>
      </c>
      <c r="G63" s="605">
        <v>5041012.5176252285</v>
      </c>
      <c r="H63" s="605"/>
      <c r="I63" s="605">
        <v>1593124</v>
      </c>
      <c r="J63" s="605">
        <v>2073374.1806834086</v>
      </c>
      <c r="K63" s="605">
        <v>0</v>
      </c>
      <c r="L63" s="605">
        <v>456649.69890923577</v>
      </c>
      <c r="M63" s="605">
        <v>75983</v>
      </c>
      <c r="N63" s="605">
        <v>2219564</v>
      </c>
      <c r="O63" s="605"/>
      <c r="P63" s="605"/>
      <c r="Q63" s="605"/>
      <c r="R63" s="605"/>
      <c r="S63" s="605">
        <v>1384736.3923200301</v>
      </c>
      <c r="T63" s="605">
        <v>483099.5946042345</v>
      </c>
    </row>
    <row r="64" spans="1:20" x14ac:dyDescent="0.25">
      <c r="A64" s="608" t="s">
        <v>164</v>
      </c>
      <c r="B64" s="1142">
        <v>10000634</v>
      </c>
      <c r="C64" s="604">
        <v>1</v>
      </c>
      <c r="D64" s="606" t="s">
        <v>126</v>
      </c>
      <c r="E64" s="604">
        <v>2024</v>
      </c>
      <c r="F64" s="605"/>
      <c r="G64" s="605">
        <v>5456943</v>
      </c>
      <c r="H64" s="605"/>
      <c r="I64" s="605"/>
      <c r="J64" s="605">
        <v>1861942</v>
      </c>
      <c r="K64" s="605"/>
      <c r="L64" s="605">
        <v>912877</v>
      </c>
      <c r="M64" s="605"/>
      <c r="N64" s="605"/>
      <c r="O64" s="605"/>
      <c r="P64" s="605"/>
      <c r="Q64" s="605"/>
      <c r="R64" s="605"/>
      <c r="S64" s="605">
        <v>1258000</v>
      </c>
      <c r="T64" s="605">
        <v>378139</v>
      </c>
    </row>
    <row r="65" spans="1:20" x14ac:dyDescent="0.25">
      <c r="A65" s="619" t="s">
        <v>165</v>
      </c>
      <c r="B65" s="620">
        <v>10000614</v>
      </c>
      <c r="C65" s="620">
        <v>1</v>
      </c>
      <c r="D65" s="622" t="s">
        <v>126</v>
      </c>
      <c r="E65" s="620">
        <v>2022</v>
      </c>
      <c r="F65" s="621">
        <v>5481343</v>
      </c>
      <c r="G65" s="621">
        <v>6106753.0599999996</v>
      </c>
      <c r="H65" s="621"/>
      <c r="I65" s="621">
        <v>2382092</v>
      </c>
      <c r="J65" s="621">
        <v>1877276.82</v>
      </c>
      <c r="K65" s="621">
        <v>0</v>
      </c>
      <c r="L65" s="621">
        <v>0</v>
      </c>
      <c r="M65" s="621">
        <v>103691</v>
      </c>
      <c r="N65" s="621">
        <v>3028963</v>
      </c>
      <c r="O65" s="621">
        <v>0</v>
      </c>
      <c r="P65" s="621">
        <v>0</v>
      </c>
      <c r="Q65" s="621"/>
      <c r="R65" s="621"/>
      <c r="S65" s="621">
        <v>1199902.44</v>
      </c>
      <c r="T65" s="621">
        <v>677374.39</v>
      </c>
    </row>
    <row r="66" spans="1:20" x14ac:dyDescent="0.25">
      <c r="A66" s="619" t="s">
        <v>165</v>
      </c>
      <c r="B66" s="620">
        <v>10000614</v>
      </c>
      <c r="C66" s="620">
        <v>1</v>
      </c>
      <c r="D66" s="622" t="s">
        <v>126</v>
      </c>
      <c r="E66" s="620">
        <v>2023</v>
      </c>
      <c r="F66" s="621">
        <v>5421342</v>
      </c>
      <c r="G66" s="621">
        <v>6483497</v>
      </c>
      <c r="H66" s="621"/>
      <c r="I66" s="621">
        <v>2382092</v>
      </c>
      <c r="J66" s="621">
        <v>2112244</v>
      </c>
      <c r="K66" s="621">
        <v>0</v>
      </c>
      <c r="L66" s="621">
        <v>0</v>
      </c>
      <c r="M66" s="621">
        <v>102820</v>
      </c>
      <c r="N66" s="621">
        <v>3003526</v>
      </c>
      <c r="O66" s="621">
        <v>0</v>
      </c>
      <c r="P66" s="621">
        <v>0</v>
      </c>
      <c r="Q66" s="621"/>
      <c r="R66" s="621"/>
      <c r="S66" s="621">
        <v>1448364</v>
      </c>
      <c r="T66" s="621">
        <v>663881</v>
      </c>
    </row>
    <row r="67" spans="1:20" x14ac:dyDescent="0.25">
      <c r="A67" s="619" t="s">
        <v>165</v>
      </c>
      <c r="B67" s="620">
        <v>10000614</v>
      </c>
      <c r="C67" s="620">
        <v>1</v>
      </c>
      <c r="D67" s="622" t="s">
        <v>126</v>
      </c>
      <c r="E67" s="620">
        <v>2024</v>
      </c>
      <c r="F67" s="621"/>
      <c r="G67" s="621">
        <v>6858310</v>
      </c>
      <c r="H67" s="621"/>
      <c r="I67" s="621"/>
      <c r="J67" s="621">
        <v>2746897</v>
      </c>
      <c r="K67" s="621"/>
      <c r="L67" s="621">
        <v>0</v>
      </c>
      <c r="M67" s="621"/>
      <c r="N67" s="621">
        <v>3112831</v>
      </c>
      <c r="O67" s="621"/>
      <c r="P67" s="621">
        <v>0</v>
      </c>
      <c r="Q67" s="621"/>
      <c r="R67" s="621">
        <v>84930.37</v>
      </c>
      <c r="S67" s="621">
        <v>1944757</v>
      </c>
      <c r="T67" s="621">
        <v>526443</v>
      </c>
    </row>
    <row r="68" spans="1:20" s="635" customFormat="1" x14ac:dyDescent="0.25">
      <c r="A68" s="637" t="s">
        <v>167</v>
      </c>
      <c r="B68" s="638">
        <v>10001122</v>
      </c>
      <c r="C68" s="638">
        <v>1</v>
      </c>
      <c r="D68" s="650" t="s">
        <v>126</v>
      </c>
      <c r="E68" s="638">
        <v>2022</v>
      </c>
      <c r="F68" s="641">
        <v>6233159</v>
      </c>
      <c r="G68" s="618">
        <v>8181869</v>
      </c>
      <c r="H68" s="618"/>
      <c r="I68" s="641">
        <v>2419961</v>
      </c>
      <c r="J68" s="618">
        <v>2706177</v>
      </c>
      <c r="K68" s="641">
        <v>132843</v>
      </c>
      <c r="L68" s="618">
        <v>205275</v>
      </c>
      <c r="M68" s="641">
        <v>127577</v>
      </c>
      <c r="N68" s="641">
        <v>3726718</v>
      </c>
      <c r="O68" s="641">
        <v>0</v>
      </c>
      <c r="P68" s="641">
        <v>0</v>
      </c>
      <c r="Q68" s="641"/>
      <c r="R68" s="641"/>
      <c r="S68" s="641">
        <v>2180660</v>
      </c>
      <c r="T68" s="641">
        <v>215424</v>
      </c>
    </row>
    <row r="69" spans="1:20" s="635" customFormat="1" x14ac:dyDescent="0.25">
      <c r="A69" s="637" t="s">
        <v>167</v>
      </c>
      <c r="B69" s="638">
        <v>10001122</v>
      </c>
      <c r="C69" s="638">
        <v>1</v>
      </c>
      <c r="D69" s="643" t="s">
        <v>126</v>
      </c>
      <c r="E69" s="638">
        <v>2023</v>
      </c>
      <c r="F69" s="641">
        <v>6151013</v>
      </c>
      <c r="G69" s="641">
        <v>9684360</v>
      </c>
      <c r="H69" s="641"/>
      <c r="I69" s="641">
        <v>2419961</v>
      </c>
      <c r="J69" s="641">
        <v>3489496</v>
      </c>
      <c r="K69" s="641">
        <v>132843</v>
      </c>
      <c r="L69" s="641">
        <v>543355.02350999997</v>
      </c>
      <c r="M69" s="641">
        <v>126224</v>
      </c>
      <c r="N69" s="641">
        <v>3687196</v>
      </c>
      <c r="O69" s="641">
        <v>0</v>
      </c>
      <c r="P69" s="641">
        <v>0</v>
      </c>
      <c r="Q69" s="641"/>
      <c r="R69" s="641"/>
      <c r="S69" s="641">
        <v>2991534</v>
      </c>
      <c r="T69" s="641">
        <v>185532</v>
      </c>
    </row>
    <row r="70" spans="1:20" s="635" customFormat="1" x14ac:dyDescent="0.25">
      <c r="A70" s="637" t="s">
        <v>167</v>
      </c>
      <c r="B70" s="638">
        <v>10001122</v>
      </c>
      <c r="C70" s="638">
        <v>1</v>
      </c>
      <c r="D70" s="643" t="s">
        <v>126</v>
      </c>
      <c r="E70" s="638">
        <v>2024</v>
      </c>
      <c r="F70" s="636"/>
      <c r="G70" s="636"/>
      <c r="H70" s="636"/>
      <c r="I70" s="636"/>
      <c r="J70" s="636"/>
      <c r="K70" s="636"/>
      <c r="L70" s="636"/>
      <c r="M70" s="636"/>
      <c r="N70" s="636"/>
      <c r="O70" s="636"/>
      <c r="P70" s="636"/>
      <c r="Q70" s="636"/>
      <c r="R70" s="636"/>
      <c r="S70" s="636"/>
      <c r="T70" s="636"/>
    </row>
    <row r="71" spans="1:20" s="635" customFormat="1" x14ac:dyDescent="0.25">
      <c r="A71" s="616" t="str">
        <f>+'[2]A. Allgemeine Informationen'!$C$8</f>
        <v>Stadtwerke Bramsche GmbH</v>
      </c>
      <c r="B71" s="1142">
        <f>+'[2]A. Allgemeine Informationen'!$C$10</f>
        <v>10001473</v>
      </c>
      <c r="C71" s="638">
        <f>+'[2]A. Allgemeine Informationen'!$C$11</f>
        <v>1</v>
      </c>
      <c r="D71" s="650" t="s">
        <v>126</v>
      </c>
      <c r="E71" s="638">
        <f>+'[2]A. Allgemeine Informationen'!$C$14</f>
        <v>2022</v>
      </c>
      <c r="F71" s="641">
        <v>2037829</v>
      </c>
      <c r="G71" s="641">
        <f>+'[2]C. Erlösobergrenze'!$I$12</f>
        <v>2315929.3084153705</v>
      </c>
      <c r="H71" s="618">
        <v>95572</v>
      </c>
      <c r="I71" s="641">
        <v>971935</v>
      </c>
      <c r="J71" s="641">
        <f>+'[2]B. Übersicht EOG'!$D$15</f>
        <v>1131705.4854352768</v>
      </c>
      <c r="K71" s="641">
        <v>0</v>
      </c>
      <c r="L71" s="641">
        <f>+'[2]B. Übersicht EOG'!$L$15</f>
        <v>26842.766759583166</v>
      </c>
      <c r="M71" s="641">
        <v>35661</v>
      </c>
      <c r="N71" s="641">
        <v>1041721</v>
      </c>
      <c r="O71" s="641"/>
      <c r="P71" s="641"/>
      <c r="Q71" s="641"/>
      <c r="R71" s="641"/>
      <c r="S71" s="641">
        <f>+'[2]C. Erlösobergrenze'!$I$20</f>
        <v>1018146.8556772755</v>
      </c>
      <c r="T71" s="641">
        <f>+'[2]C. Erlösobergrenze'!$I$25</f>
        <v>8372.205600000043</v>
      </c>
    </row>
    <row r="72" spans="1:20" s="635" customFormat="1" x14ac:dyDescent="0.25">
      <c r="A72" s="616" t="str">
        <f>+'[3]A. Allgemeine Informationen'!$C$8</f>
        <v>Stadtwerke Bramsche GmbH</v>
      </c>
      <c r="B72" s="1142">
        <f>+'[3]A. Allgemeine Informationen'!$C$10</f>
        <v>10001473</v>
      </c>
      <c r="C72" s="638">
        <f>+'[3]A. Allgemeine Informationen'!$C$11</f>
        <v>1</v>
      </c>
      <c r="D72" s="650" t="s">
        <v>126</v>
      </c>
      <c r="E72" s="638">
        <f>+'[3]A. Allgemeine Informationen'!$C$14</f>
        <v>2023</v>
      </c>
      <c r="F72" s="641">
        <v>2018641</v>
      </c>
      <c r="G72" s="641">
        <f>+'[3]C. Erlösobergrenze'!$I$12</f>
        <v>2667639.3823849852</v>
      </c>
      <c r="H72" s="641"/>
      <c r="I72" s="641">
        <v>971935</v>
      </c>
      <c r="J72" s="641">
        <f>+'[3]B. Übersicht EOG'!$D$15</f>
        <v>1343334.5459668199</v>
      </c>
      <c r="K72" s="641">
        <v>0</v>
      </c>
      <c r="L72" s="641">
        <f>+'[3]B. Übersicht EOG'!$L$15</f>
        <v>152132.36129557074</v>
      </c>
      <c r="M72" s="641">
        <v>35411</v>
      </c>
      <c r="N72" s="641">
        <v>1034403</v>
      </c>
      <c r="O72" s="641"/>
      <c r="P72" s="641"/>
      <c r="Q72" s="641"/>
      <c r="R72" s="641"/>
      <c r="S72" s="641">
        <f>+'[3]C. Erlösobergrenze'!$I$20</f>
        <v>1213106.9162922001</v>
      </c>
      <c r="T72" s="641">
        <f>+'[3]C. Erlösobergrenze'!$I$25</f>
        <v>25488.579674619636</v>
      </c>
    </row>
    <row r="73" spans="1:20" s="635" customFormat="1" x14ac:dyDescent="0.25">
      <c r="A73" s="616" t="str">
        <f>+'[3]A. Allgemeine Informationen'!$C$8</f>
        <v>Stadtwerke Bramsche GmbH</v>
      </c>
      <c r="B73" s="1142">
        <f>+'[3]A. Allgemeine Informationen'!$C$10</f>
        <v>10001473</v>
      </c>
      <c r="C73" s="638">
        <f>+'[3]A. Allgemeine Informationen'!$C$11</f>
        <v>1</v>
      </c>
      <c r="D73" s="650" t="s">
        <v>126</v>
      </c>
      <c r="E73" s="638">
        <v>2024</v>
      </c>
      <c r="F73" s="641"/>
      <c r="G73" s="641">
        <v>3371373</v>
      </c>
      <c r="H73" s="641"/>
      <c r="I73" s="641"/>
      <c r="J73" s="641">
        <v>1722418</v>
      </c>
      <c r="K73" s="641"/>
      <c r="L73" s="641">
        <v>218676</v>
      </c>
      <c r="M73" s="641"/>
      <c r="N73" s="641"/>
      <c r="O73" s="641"/>
      <c r="P73" s="641"/>
      <c r="Q73" s="641"/>
      <c r="R73" s="641"/>
      <c r="S73" s="641">
        <v>1576096</v>
      </c>
      <c r="T73" s="641">
        <v>27140</v>
      </c>
    </row>
    <row r="74" spans="1:20" s="635" customFormat="1" x14ac:dyDescent="0.25">
      <c r="A74" s="637" t="s">
        <v>169</v>
      </c>
      <c r="B74" s="638">
        <v>10012360</v>
      </c>
      <c r="C74" s="638">
        <v>1</v>
      </c>
      <c r="D74" s="650" t="s">
        <v>126</v>
      </c>
      <c r="E74" s="638">
        <v>2022</v>
      </c>
      <c r="F74" s="618">
        <v>1881206</v>
      </c>
      <c r="G74" s="641">
        <v>3729343</v>
      </c>
      <c r="H74" s="641">
        <v>117170</v>
      </c>
      <c r="I74" s="641">
        <v>0</v>
      </c>
      <c r="J74" s="641">
        <v>1831397</v>
      </c>
      <c r="K74" s="641">
        <v>38194</v>
      </c>
      <c r="L74" s="641">
        <v>82243</v>
      </c>
      <c r="M74" s="636">
        <v>0</v>
      </c>
      <c r="N74" s="618">
        <v>1778669</v>
      </c>
      <c r="O74" s="641">
        <v>0</v>
      </c>
      <c r="P74" s="641">
        <v>0</v>
      </c>
      <c r="Q74" s="641">
        <v>0</v>
      </c>
      <c r="R74" s="641">
        <v>0</v>
      </c>
      <c r="S74" s="641">
        <v>1831397</v>
      </c>
      <c r="T74" s="641">
        <v>0</v>
      </c>
    </row>
    <row r="75" spans="1:20" s="635" customFormat="1" x14ac:dyDescent="0.25">
      <c r="A75" s="637" t="s">
        <v>169</v>
      </c>
      <c r="B75" s="638">
        <v>10012360</v>
      </c>
      <c r="C75" s="638">
        <v>1</v>
      </c>
      <c r="D75" s="650" t="s">
        <v>126</v>
      </c>
      <c r="E75" s="638">
        <v>2023</v>
      </c>
      <c r="F75" s="641">
        <v>1864426</v>
      </c>
      <c r="G75" s="641">
        <v>4735966.4392810613</v>
      </c>
      <c r="H75" s="641">
        <v>262798</v>
      </c>
      <c r="I75" s="641">
        <v>0</v>
      </c>
      <c r="J75" s="641">
        <v>1580533.85</v>
      </c>
      <c r="K75" s="641">
        <v>38194</v>
      </c>
      <c r="L75" s="641">
        <v>280599.14</v>
      </c>
      <c r="M75" s="641">
        <v>0</v>
      </c>
      <c r="N75" s="641">
        <v>1746216</v>
      </c>
      <c r="O75" s="641">
        <v>0</v>
      </c>
      <c r="P75" s="641">
        <v>0</v>
      </c>
      <c r="Q75" s="641">
        <v>0</v>
      </c>
      <c r="R75" s="641">
        <v>0</v>
      </c>
      <c r="S75" s="641">
        <v>2540730.9061980001</v>
      </c>
      <c r="T75" s="641">
        <v>0</v>
      </c>
    </row>
    <row r="76" spans="1:20" s="635" customFormat="1" x14ac:dyDescent="0.25">
      <c r="A76" s="637" t="s">
        <v>169</v>
      </c>
      <c r="B76" s="638">
        <v>10012360</v>
      </c>
      <c r="C76" s="638">
        <v>1</v>
      </c>
      <c r="D76" s="650" t="s">
        <v>126</v>
      </c>
      <c r="E76" s="638">
        <v>2024</v>
      </c>
      <c r="F76" s="636"/>
      <c r="G76" s="641"/>
      <c r="H76" s="641"/>
      <c r="I76" s="641"/>
      <c r="J76" s="641"/>
      <c r="K76" s="641"/>
      <c r="L76" s="641"/>
      <c r="M76" s="641"/>
      <c r="N76" s="641"/>
      <c r="O76" s="636"/>
      <c r="P76" s="636"/>
      <c r="Q76" s="636"/>
      <c r="R76" s="636"/>
      <c r="S76" s="636"/>
      <c r="T76" s="636"/>
    </row>
    <row r="77" spans="1:20" s="635" customFormat="1" x14ac:dyDescent="0.25">
      <c r="A77" s="637" t="s">
        <v>171</v>
      </c>
      <c r="B77" s="638">
        <v>10003219</v>
      </c>
      <c r="C77" s="638">
        <v>1</v>
      </c>
      <c r="D77" s="650" t="s">
        <v>126</v>
      </c>
      <c r="E77" s="638">
        <v>2022</v>
      </c>
      <c r="F77" s="641">
        <v>4697781</v>
      </c>
      <c r="G77" s="641">
        <v>6604176</v>
      </c>
      <c r="H77" s="641">
        <v>1114562.015114431</v>
      </c>
      <c r="I77" s="641">
        <v>2364148</v>
      </c>
      <c r="J77" s="641">
        <v>2633545</v>
      </c>
      <c r="K77" s="641">
        <v>0</v>
      </c>
      <c r="L77" s="641">
        <v>172987</v>
      </c>
      <c r="M77" s="641">
        <v>78076</v>
      </c>
      <c r="N77" s="641">
        <v>2280708</v>
      </c>
      <c r="O77" s="641">
        <v>0</v>
      </c>
      <c r="P77" s="641">
        <v>0</v>
      </c>
      <c r="Q77" s="641">
        <v>740720.32019544858</v>
      </c>
      <c r="R77" s="641">
        <v>384736.66776921885</v>
      </c>
      <c r="S77" s="641">
        <v>2183548</v>
      </c>
      <c r="T77" s="641">
        <v>205951</v>
      </c>
    </row>
    <row r="78" spans="1:20" s="635" customFormat="1" x14ac:dyDescent="0.25">
      <c r="A78" s="637" t="s">
        <v>171</v>
      </c>
      <c r="B78" s="638">
        <v>10003219</v>
      </c>
      <c r="C78" s="638">
        <v>1</v>
      </c>
      <c r="D78" s="650" t="s">
        <v>126</v>
      </c>
      <c r="E78" s="638">
        <v>2023</v>
      </c>
      <c r="F78" s="641">
        <v>4637032</v>
      </c>
      <c r="G78" s="641">
        <v>6826988.8795758216</v>
      </c>
      <c r="H78" s="641">
        <v>1179808.5722822063</v>
      </c>
      <c r="I78" s="641">
        <v>2364148</v>
      </c>
      <c r="J78" s="641">
        <v>2670919.2581999996</v>
      </c>
      <c r="K78" s="641">
        <v>0</v>
      </c>
      <c r="L78" s="641">
        <v>345941.78698999994</v>
      </c>
      <c r="M78" s="641">
        <v>76893</v>
      </c>
      <c r="N78" s="641">
        <v>2246167</v>
      </c>
      <c r="O78" s="641">
        <v>0</v>
      </c>
      <c r="P78" s="641">
        <v>0</v>
      </c>
      <c r="Q78" s="641">
        <v>591969.29650280869</v>
      </c>
      <c r="R78" s="641">
        <v>388435.56674118491</v>
      </c>
      <c r="S78" s="641">
        <v>2346813.0949999997</v>
      </c>
      <c r="T78" s="641">
        <v>80059.868199999983</v>
      </c>
    </row>
    <row r="79" spans="1:20" s="635" customFormat="1" x14ac:dyDescent="0.25">
      <c r="A79" s="637" t="s">
        <v>171</v>
      </c>
      <c r="B79" s="638">
        <v>10003219</v>
      </c>
      <c r="C79" s="638">
        <v>1</v>
      </c>
      <c r="D79" s="650" t="s">
        <v>126</v>
      </c>
      <c r="E79" s="638">
        <v>2024</v>
      </c>
      <c r="F79" s="636"/>
      <c r="G79" s="636"/>
      <c r="H79" s="636"/>
      <c r="I79" s="636"/>
      <c r="J79" s="636"/>
      <c r="K79" s="636"/>
      <c r="L79" s="636"/>
      <c r="M79" s="636"/>
      <c r="N79" s="636"/>
      <c r="O79" s="636"/>
      <c r="P79" s="636"/>
      <c r="Q79" s="636"/>
      <c r="R79" s="636"/>
      <c r="S79" s="636"/>
      <c r="T79" s="636"/>
    </row>
    <row r="80" spans="1:20" x14ac:dyDescent="0.25">
      <c r="A80" s="664" t="s">
        <v>174</v>
      </c>
      <c r="B80" s="665">
        <v>10000308</v>
      </c>
      <c r="C80" s="665">
        <v>1</v>
      </c>
      <c r="D80" s="667" t="s">
        <v>126</v>
      </c>
      <c r="E80" s="665">
        <v>2022</v>
      </c>
      <c r="F80" s="666">
        <v>5814978</v>
      </c>
      <c r="G80" s="666">
        <v>7616136</v>
      </c>
      <c r="H80" s="666"/>
      <c r="I80" s="1146"/>
      <c r="J80" s="1146"/>
      <c r="K80" s="1146"/>
      <c r="L80" s="1146"/>
      <c r="M80" s="1146"/>
      <c r="N80" s="1146"/>
      <c r="O80" s="666"/>
      <c r="P80" s="666"/>
      <c r="Q80" s="666"/>
      <c r="R80" s="1149"/>
      <c r="S80" s="1149"/>
      <c r="T80" s="1149"/>
    </row>
    <row r="81" spans="1:20" x14ac:dyDescent="0.25">
      <c r="A81" s="664" t="s">
        <v>174</v>
      </c>
      <c r="B81" s="665">
        <v>10000308</v>
      </c>
      <c r="C81" s="665">
        <v>1</v>
      </c>
      <c r="D81" s="667" t="s">
        <v>126</v>
      </c>
      <c r="E81" s="665">
        <v>2023</v>
      </c>
      <c r="F81" s="666">
        <v>5767650</v>
      </c>
      <c r="G81" s="666">
        <v>8206663</v>
      </c>
      <c r="H81" s="666"/>
      <c r="I81" s="1146"/>
      <c r="J81" s="1146"/>
      <c r="K81" s="1146"/>
      <c r="L81" s="1146"/>
      <c r="M81" s="1146"/>
      <c r="N81" s="1146"/>
      <c r="O81" s="666"/>
      <c r="P81" s="666"/>
      <c r="Q81" s="666"/>
      <c r="R81" s="1149"/>
      <c r="S81" s="1149"/>
      <c r="T81" s="1149"/>
    </row>
    <row r="82" spans="1:20" x14ac:dyDescent="0.25">
      <c r="A82" s="664" t="s">
        <v>174</v>
      </c>
      <c r="B82" s="665">
        <v>10000308</v>
      </c>
      <c r="C82" s="665">
        <v>1</v>
      </c>
      <c r="D82" s="667" t="s">
        <v>126</v>
      </c>
      <c r="E82" s="665">
        <v>2024</v>
      </c>
      <c r="F82" s="666"/>
      <c r="G82" s="666"/>
      <c r="H82" s="666"/>
      <c r="I82" s="1146"/>
      <c r="J82" s="1146"/>
      <c r="K82" s="1146"/>
      <c r="L82" s="1146"/>
      <c r="M82" s="1146"/>
      <c r="N82" s="1146"/>
      <c r="O82" s="666"/>
      <c r="P82" s="666"/>
      <c r="Q82" s="666"/>
      <c r="R82" s="1149"/>
      <c r="S82" s="1149"/>
      <c r="T82" s="1149"/>
    </row>
    <row r="83" spans="1:20" s="635" customFormat="1" x14ac:dyDescent="0.25">
      <c r="A83" s="657" t="str">
        <f>+'[4]A. Allgemeine Informationen'!$C$8</f>
        <v>Gemeindewerke Bovenden GmbH &amp; Co. KG</v>
      </c>
      <c r="B83" s="680">
        <f>+'[4]A. Allgemeine Informationen'!$C$10</f>
        <v>10000691</v>
      </c>
      <c r="C83" s="680">
        <f>+'[4]A. Allgemeine Informationen'!$C$11</f>
        <v>1</v>
      </c>
      <c r="D83" s="650" t="s">
        <v>126</v>
      </c>
      <c r="E83" s="680">
        <f>+'[4]A. Allgemeine Informationen'!$C$14</f>
        <v>2022</v>
      </c>
      <c r="F83" s="666">
        <v>2254921</v>
      </c>
      <c r="G83" s="666">
        <f>+'[4]C. Erlösobergrenze'!$I$12</f>
        <v>2590944.3360587116</v>
      </c>
      <c r="H83" s="618">
        <v>146089</v>
      </c>
      <c r="I83" s="666">
        <v>1093137</v>
      </c>
      <c r="J83" s="666">
        <f>+'[4]B. Übersicht EOG'!$D$15</f>
        <v>1279462.7992886442</v>
      </c>
      <c r="K83" s="666">
        <v>0</v>
      </c>
      <c r="L83" s="666">
        <f>+'[4]B. Übersicht EOG'!$L$15</f>
        <v>33461.692201773476</v>
      </c>
      <c r="M83" s="666">
        <v>38869</v>
      </c>
      <c r="N83" s="666">
        <v>1135435</v>
      </c>
      <c r="O83" s="666"/>
      <c r="P83" s="666"/>
      <c r="Q83" s="666"/>
      <c r="R83" s="666"/>
      <c r="S83" s="666">
        <f>+'[4]C. Erlösobergrenze'!$I$20</f>
        <v>1089550.4800318645</v>
      </c>
      <c r="T83" s="666">
        <f>+'[4]C. Erlösobergrenze'!$I$25</f>
        <v>73093.969256779732</v>
      </c>
    </row>
    <row r="84" spans="1:20" s="635" customFormat="1" x14ac:dyDescent="0.25">
      <c r="A84" s="657" t="str">
        <f>+'[5]A. Allgemeine Informationen'!$C$8</f>
        <v>Gemeindewerke Bovenden GmbH &amp; Co. KG</v>
      </c>
      <c r="B84" s="680">
        <f>+'[5]A. Allgemeine Informationen'!$C$10</f>
        <v>10000691</v>
      </c>
      <c r="C84" s="680">
        <f>+'[5]A. Allgemeine Informationen'!$C$11</f>
        <v>1</v>
      </c>
      <c r="D84" s="683" t="s">
        <v>126</v>
      </c>
      <c r="E84" s="680">
        <f>+'[5]A. Allgemeine Informationen'!$C$14</f>
        <v>2023</v>
      </c>
      <c r="F84" s="666">
        <v>2230867</v>
      </c>
      <c r="G84" s="666">
        <f>+'[5]C. Erlösobergrenze'!$I$12</f>
        <v>2930300.4531429112</v>
      </c>
      <c r="H84" s="666"/>
      <c r="I84" s="666">
        <v>1093137</v>
      </c>
      <c r="J84" s="666">
        <f>+'[5]B. Übersicht EOG'!$D$15</f>
        <v>1395474.8359910809</v>
      </c>
      <c r="K84" s="666">
        <v>0</v>
      </c>
      <c r="L84" s="666">
        <f>+'[5]B. Übersicht EOG'!$L$15</f>
        <v>189645.21626259014</v>
      </c>
      <c r="M84" s="666">
        <v>38490</v>
      </c>
      <c r="N84" s="666">
        <v>1124356</v>
      </c>
      <c r="O84" s="666"/>
      <c r="P84" s="666"/>
      <c r="Q84" s="666"/>
      <c r="R84" s="666"/>
      <c r="S84" s="666">
        <f>+'[5]C. Erlösobergrenze'!$I$20</f>
        <v>1197768.2577420662</v>
      </c>
      <c r="T84" s="666">
        <f>+'[5]C. Erlösobergrenze'!$I$25</f>
        <v>80888.228249014588</v>
      </c>
    </row>
    <row r="85" spans="1:20" s="635" customFormat="1" x14ac:dyDescent="0.25">
      <c r="A85" s="657" t="str">
        <f>+'[5]A. Allgemeine Informationen'!$C$8</f>
        <v>Gemeindewerke Bovenden GmbH &amp; Co. KG</v>
      </c>
      <c r="B85" s="680">
        <f>+'[5]A. Allgemeine Informationen'!$C$10</f>
        <v>10000691</v>
      </c>
      <c r="C85" s="680">
        <f>+'[5]A. Allgemeine Informationen'!$C$11</f>
        <v>1</v>
      </c>
      <c r="D85" s="683" t="s">
        <v>126</v>
      </c>
      <c r="E85" s="680">
        <v>2024</v>
      </c>
      <c r="F85" s="666"/>
      <c r="G85" s="666">
        <v>3674485</v>
      </c>
      <c r="H85" s="666"/>
      <c r="I85" s="666"/>
      <c r="J85" s="666">
        <v>2079187</v>
      </c>
      <c r="K85" s="666"/>
      <c r="L85" s="666">
        <v>287661</v>
      </c>
      <c r="M85" s="666"/>
      <c r="N85" s="666"/>
      <c r="O85" s="666"/>
      <c r="P85" s="666"/>
      <c r="Q85" s="666"/>
      <c r="R85" s="666"/>
      <c r="S85" s="666">
        <v>1870517</v>
      </c>
      <c r="T85" s="666">
        <v>86049</v>
      </c>
    </row>
    <row r="86" spans="1:20" s="635" customFormat="1" x14ac:dyDescent="0.25">
      <c r="A86" s="657" t="str">
        <f>+'[6]A. Allgemeine Informationen'!$C$8</f>
        <v>SWN Stadtwerke Northeim GmbH</v>
      </c>
      <c r="B86" s="680">
        <f>+'[6]A. Allgemeine Informationen'!$C$10</f>
        <v>10000965</v>
      </c>
      <c r="C86" s="680">
        <f>+'[6]A. Allgemeine Informationen'!$C$11</f>
        <v>1</v>
      </c>
      <c r="D86" s="650" t="s">
        <v>126</v>
      </c>
      <c r="E86" s="680">
        <f>+'[6]A. Allgemeine Informationen'!$C$14</f>
        <v>2022</v>
      </c>
      <c r="F86" s="666">
        <v>5887133</v>
      </c>
      <c r="G86" s="666">
        <f>+'[6]C. Erlösobergrenze'!$I$12</f>
        <v>7565920.1731768884</v>
      </c>
      <c r="H86" s="693"/>
      <c r="I86" s="666">
        <v>3089425</v>
      </c>
      <c r="J86" s="666">
        <f>+'[6]B. Übersicht EOG'!$D$15</f>
        <v>4150921.1847483166</v>
      </c>
      <c r="K86" s="666">
        <v>0</v>
      </c>
      <c r="L86" s="666">
        <f>+'[6]B. Übersicht EOG'!$L$15</f>
        <v>54315.102821006498</v>
      </c>
      <c r="M86" s="666">
        <v>93602</v>
      </c>
      <c r="N86" s="666">
        <v>2734258</v>
      </c>
      <c r="O86" s="666"/>
      <c r="P86" s="666"/>
      <c r="Q86" s="666"/>
      <c r="R86" s="666"/>
      <c r="S86" s="666">
        <f>+'[6]C. Erlösobergrenze'!$I$20</f>
        <v>3766441.8914636164</v>
      </c>
      <c r="T86" s="666">
        <f>+'[6]C. Erlösobergrenze'!$I$25</f>
        <v>77965.889277431183</v>
      </c>
    </row>
    <row r="87" spans="1:20" s="635" customFormat="1" x14ac:dyDescent="0.25">
      <c r="A87" s="657" t="str">
        <f>+'[7]A. Allgemeine Informationen'!$C$8</f>
        <v>SWN Stadtwerke Northeim GmbH</v>
      </c>
      <c r="B87" s="680">
        <f>+'[7]A. Allgemeine Informationen'!$C$10</f>
        <v>10000965</v>
      </c>
      <c r="C87" s="680">
        <f>+'[7]A. Allgemeine Informationen'!$C$11</f>
        <v>1</v>
      </c>
      <c r="D87" s="683" t="s">
        <v>126</v>
      </c>
      <c r="E87" s="680">
        <f>+'[7]A. Allgemeine Informationen'!$C$14</f>
        <v>2023</v>
      </c>
      <c r="F87" s="666">
        <v>5828629</v>
      </c>
      <c r="G87" s="666">
        <f>+'[7]C. Erlösobergrenze'!$I$12</f>
        <v>8211648.6766425148</v>
      </c>
      <c r="H87" s="666"/>
      <c r="I87" s="666">
        <v>3089425</v>
      </c>
      <c r="J87" s="666">
        <f>+'[7]B. Übersicht EOG'!$D$15</f>
        <v>4454038.2820140086</v>
      </c>
      <c r="K87" s="666">
        <v>0</v>
      </c>
      <c r="L87" s="666">
        <f>+'[7]B. Übersicht EOG'!$L$15</f>
        <v>307832.8296102868</v>
      </c>
      <c r="M87" s="666">
        <v>92669</v>
      </c>
      <c r="N87" s="666">
        <v>2707006</v>
      </c>
      <c r="O87" s="666"/>
      <c r="P87" s="666"/>
      <c r="Q87" s="666"/>
      <c r="R87" s="666"/>
      <c r="S87" s="666">
        <f>+'[7]C. Erlösobergrenze'!$I$20</f>
        <v>4027895.4006158514</v>
      </c>
      <c r="T87" s="666">
        <f>+'[7]C. Erlösobergrenze'!$I$25</f>
        <v>119629.47739088806</v>
      </c>
    </row>
    <row r="88" spans="1:20" s="635" customFormat="1" x14ac:dyDescent="0.25">
      <c r="A88" s="657" t="str">
        <f>+'[7]A. Allgemeine Informationen'!$C$8</f>
        <v>SWN Stadtwerke Northeim GmbH</v>
      </c>
      <c r="B88" s="680">
        <f>+'[7]A. Allgemeine Informationen'!$C$10</f>
        <v>10000965</v>
      </c>
      <c r="C88" s="680">
        <f>+'[7]A. Allgemeine Informationen'!$C$11</f>
        <v>1</v>
      </c>
      <c r="D88" s="683" t="s">
        <v>126</v>
      </c>
      <c r="E88" s="680">
        <v>2024</v>
      </c>
      <c r="F88" s="666"/>
      <c r="G88" s="666">
        <v>9717203</v>
      </c>
      <c r="H88" s="666"/>
      <c r="I88" s="666"/>
      <c r="J88" s="666">
        <v>5741958</v>
      </c>
      <c r="K88" s="666"/>
      <c r="L88" s="666">
        <v>574572</v>
      </c>
      <c r="M88" s="666"/>
      <c r="N88" s="666"/>
      <c r="O88" s="666"/>
      <c r="P88" s="666"/>
      <c r="Q88" s="666"/>
      <c r="R88" s="666"/>
      <c r="S88" s="666">
        <v>5274808</v>
      </c>
      <c r="T88" s="666">
        <v>122158</v>
      </c>
    </row>
    <row r="89" spans="1:20" x14ac:dyDescent="0.25">
      <c r="A89" s="701" t="s">
        <v>182</v>
      </c>
      <c r="B89" s="702">
        <v>10003755</v>
      </c>
      <c r="C89" s="702">
        <v>1</v>
      </c>
      <c r="D89" s="705" t="s">
        <v>126</v>
      </c>
      <c r="E89" s="702">
        <v>2024</v>
      </c>
      <c r="F89" s="703" t="s">
        <v>183</v>
      </c>
      <c r="G89" s="703">
        <v>5663953.2358978195</v>
      </c>
      <c r="H89" s="703" t="s">
        <v>183</v>
      </c>
      <c r="I89" s="703" t="s">
        <v>183</v>
      </c>
      <c r="J89" s="703">
        <v>2425644.3160334798</v>
      </c>
      <c r="K89" s="703" t="s">
        <v>183</v>
      </c>
      <c r="L89" s="703">
        <v>552515.68524414999</v>
      </c>
      <c r="M89" s="703" t="s">
        <v>183</v>
      </c>
      <c r="N89" s="703" t="s">
        <v>183</v>
      </c>
      <c r="O89" s="703" t="s">
        <v>183</v>
      </c>
      <c r="P89" s="703" t="s">
        <v>183</v>
      </c>
      <c r="Q89" s="703" t="s">
        <v>183</v>
      </c>
      <c r="R89" s="703" t="s">
        <v>183</v>
      </c>
      <c r="S89" s="703">
        <v>1438366.53</v>
      </c>
      <c r="T89" s="703">
        <v>782888</v>
      </c>
    </row>
    <row r="90" spans="1:20" x14ac:dyDescent="0.25">
      <c r="A90" s="701" t="s">
        <v>184</v>
      </c>
      <c r="B90" s="702">
        <v>10000546</v>
      </c>
      <c r="C90" s="702">
        <v>1</v>
      </c>
      <c r="D90" s="704" t="s">
        <v>126</v>
      </c>
      <c r="E90" s="702">
        <v>2024</v>
      </c>
      <c r="F90" s="703" t="s">
        <v>183</v>
      </c>
      <c r="G90" s="703">
        <v>2605666.3400945016</v>
      </c>
      <c r="H90" s="703" t="s">
        <v>183</v>
      </c>
      <c r="I90" s="703" t="s">
        <v>183</v>
      </c>
      <c r="J90" s="703">
        <v>611139.51907037687</v>
      </c>
      <c r="K90" s="703" t="s">
        <v>183</v>
      </c>
      <c r="L90" s="703">
        <v>169668.94189768206</v>
      </c>
      <c r="M90" s="703" t="s">
        <v>183</v>
      </c>
      <c r="N90" s="703" t="s">
        <v>183</v>
      </c>
      <c r="O90" s="703" t="s">
        <v>183</v>
      </c>
      <c r="P90" s="703" t="s">
        <v>183</v>
      </c>
      <c r="Q90" s="703" t="s">
        <v>183</v>
      </c>
      <c r="R90" s="703" t="s">
        <v>183</v>
      </c>
      <c r="S90" s="703">
        <v>438648.84808723629</v>
      </c>
      <c r="T90" s="703">
        <v>52828.67</v>
      </c>
    </row>
    <row r="91" spans="1:20" x14ac:dyDescent="0.25">
      <c r="A91" s="701" t="s">
        <v>185</v>
      </c>
      <c r="B91" s="702">
        <v>10001261</v>
      </c>
      <c r="C91" s="702">
        <v>1</v>
      </c>
      <c r="D91" s="704" t="s">
        <v>126</v>
      </c>
      <c r="E91" s="702">
        <v>2024</v>
      </c>
      <c r="F91" s="703" t="s">
        <v>183</v>
      </c>
      <c r="G91" s="703">
        <v>3973936.5936742001</v>
      </c>
      <c r="H91" s="703" t="s">
        <v>183</v>
      </c>
      <c r="I91" s="703" t="s">
        <v>183</v>
      </c>
      <c r="J91" s="703">
        <v>1624840.8083506923</v>
      </c>
      <c r="K91" s="703" t="s">
        <v>183</v>
      </c>
      <c r="L91" s="703">
        <v>268950.34755355952</v>
      </c>
      <c r="M91" s="703" t="s">
        <v>183</v>
      </c>
      <c r="N91" s="703" t="s">
        <v>183</v>
      </c>
      <c r="O91" s="703" t="s">
        <v>183</v>
      </c>
      <c r="P91" s="703" t="s">
        <v>183</v>
      </c>
      <c r="Q91" s="703" t="s">
        <v>183</v>
      </c>
      <c r="R91" s="703" t="s">
        <v>183</v>
      </c>
      <c r="S91" s="703">
        <v>1325133.7247498818</v>
      </c>
      <c r="T91" s="703">
        <v>151670</v>
      </c>
    </row>
    <row r="92" spans="1:20" x14ac:dyDescent="0.25">
      <c r="A92" s="701" t="s">
        <v>186</v>
      </c>
      <c r="B92" s="702">
        <v>1000803</v>
      </c>
      <c r="C92" s="702">
        <v>1</v>
      </c>
      <c r="D92" s="704" t="s">
        <v>126</v>
      </c>
      <c r="E92" s="702">
        <v>2024</v>
      </c>
      <c r="F92" s="703" t="s">
        <v>183</v>
      </c>
      <c r="G92" s="703">
        <v>9657906.2651871033</v>
      </c>
      <c r="H92" s="703" t="s">
        <v>183</v>
      </c>
      <c r="I92" s="703" t="s">
        <v>183</v>
      </c>
      <c r="J92" s="703">
        <v>5328820.0990981795</v>
      </c>
      <c r="K92" s="703" t="s">
        <v>183</v>
      </c>
      <c r="L92" s="703">
        <v>622432.41666396288</v>
      </c>
      <c r="M92" s="703" t="s">
        <v>183</v>
      </c>
      <c r="N92" s="703" t="s">
        <v>183</v>
      </c>
      <c r="O92" s="703" t="s">
        <v>183</v>
      </c>
      <c r="P92" s="703" t="s">
        <v>183</v>
      </c>
      <c r="Q92" s="703" t="s">
        <v>183</v>
      </c>
      <c r="R92" s="703" t="s">
        <v>183</v>
      </c>
      <c r="S92" s="703">
        <v>4406381.5373578658</v>
      </c>
      <c r="T92" s="703">
        <v>515031.32306899613</v>
      </c>
    </row>
    <row r="93" spans="1:20" x14ac:dyDescent="0.25">
      <c r="A93" s="701" t="s">
        <v>187</v>
      </c>
      <c r="B93" s="702">
        <v>10000905</v>
      </c>
      <c r="C93" s="702">
        <v>1</v>
      </c>
      <c r="D93" s="704" t="s">
        <v>126</v>
      </c>
      <c r="E93" s="702">
        <v>2024</v>
      </c>
      <c r="F93" s="703" t="s">
        <v>183</v>
      </c>
      <c r="G93" s="703">
        <v>9263246.3072072584</v>
      </c>
      <c r="H93" s="703" t="s">
        <v>183</v>
      </c>
      <c r="I93" s="703" t="s">
        <v>183</v>
      </c>
      <c r="J93" s="703">
        <v>5076528.4786579246</v>
      </c>
      <c r="K93" s="703" t="s">
        <v>183</v>
      </c>
      <c r="L93" s="703">
        <v>517178.09659651993</v>
      </c>
      <c r="M93" s="703" t="s">
        <v>183</v>
      </c>
      <c r="N93" s="703" t="s">
        <v>183</v>
      </c>
      <c r="O93" s="703" t="s">
        <v>183</v>
      </c>
      <c r="P93" s="703" t="s">
        <v>183</v>
      </c>
      <c r="Q93" s="703" t="s">
        <v>183</v>
      </c>
      <c r="R93" s="703" t="s">
        <v>183</v>
      </c>
      <c r="S93" s="703">
        <v>4706675.5199999996</v>
      </c>
      <c r="T93" s="703">
        <v>27120</v>
      </c>
    </row>
    <row r="94" spans="1:20" x14ac:dyDescent="0.25">
      <c r="A94" s="734" t="s">
        <v>188</v>
      </c>
      <c r="B94" s="730">
        <v>10000938</v>
      </c>
      <c r="C94" s="730">
        <v>1</v>
      </c>
      <c r="D94" s="733" t="s">
        <v>126</v>
      </c>
      <c r="E94" s="730">
        <v>2022</v>
      </c>
      <c r="F94" s="731">
        <v>1480563</v>
      </c>
      <c r="G94" s="731">
        <v>1655833.5595255564</v>
      </c>
      <c r="H94" s="735">
        <v>111016</v>
      </c>
      <c r="I94" s="731">
        <v>600007</v>
      </c>
      <c r="J94" s="731">
        <v>615319.65018124669</v>
      </c>
      <c r="K94" s="731">
        <v>0</v>
      </c>
      <c r="L94" s="731">
        <v>15153.586520000074</v>
      </c>
      <c r="M94" s="731">
        <v>29461</v>
      </c>
      <c r="N94" s="731">
        <v>860586</v>
      </c>
      <c r="O94" s="731"/>
      <c r="P94" s="731"/>
      <c r="Q94" s="731"/>
      <c r="R94" s="731"/>
      <c r="S94" s="731">
        <v>509944.76800000016</v>
      </c>
      <c r="T94" s="731">
        <v>29962.996886758596</v>
      </c>
    </row>
    <row r="95" spans="1:20" x14ac:dyDescent="0.25">
      <c r="A95" s="734" t="s">
        <v>188</v>
      </c>
      <c r="B95" s="730">
        <v>10000938</v>
      </c>
      <c r="C95" s="730">
        <v>1</v>
      </c>
      <c r="D95" s="732" t="s">
        <v>126</v>
      </c>
      <c r="E95" s="730">
        <v>2023</v>
      </c>
      <c r="F95" s="731">
        <v>1468181</v>
      </c>
      <c r="G95" s="731">
        <v>1908082.8377455794</v>
      </c>
      <c r="H95" s="731"/>
      <c r="I95" s="731">
        <v>600007</v>
      </c>
      <c r="J95" s="731">
        <v>749570.70093742118</v>
      </c>
      <c r="K95" s="731">
        <v>0</v>
      </c>
      <c r="L95" s="731">
        <v>85883.505230000417</v>
      </c>
      <c r="M95" s="731">
        <v>29371</v>
      </c>
      <c r="N95" s="731">
        <v>857969</v>
      </c>
      <c r="O95" s="731"/>
      <c r="P95" s="731"/>
      <c r="Q95" s="731"/>
      <c r="R95" s="731"/>
      <c r="S95" s="731">
        <v>641623.95067880407</v>
      </c>
      <c r="T95" s="731">
        <v>32707.938161859969</v>
      </c>
    </row>
    <row r="96" spans="1:20" x14ac:dyDescent="0.25">
      <c r="A96" s="734" t="s">
        <v>188</v>
      </c>
      <c r="B96" s="730">
        <v>10000938</v>
      </c>
      <c r="C96" s="730">
        <v>1</v>
      </c>
      <c r="D96" s="732" t="s">
        <v>126</v>
      </c>
      <c r="E96" s="730">
        <v>2024</v>
      </c>
      <c r="F96" s="731"/>
      <c r="G96" s="731">
        <v>2126063.3847363335</v>
      </c>
      <c r="H96" s="731"/>
      <c r="I96" s="731"/>
      <c r="J96" s="731">
        <v>854397.27212713275</v>
      </c>
      <c r="K96" s="731"/>
      <c r="L96" s="731">
        <v>152580.96260000442</v>
      </c>
      <c r="M96" s="731"/>
      <c r="N96" s="731"/>
      <c r="O96" s="731"/>
      <c r="P96" s="731"/>
      <c r="Q96" s="731"/>
      <c r="R96" s="731"/>
      <c r="S96" s="731">
        <v>749897.93778799905</v>
      </c>
      <c r="T96" s="731">
        <v>28629.185379620212</v>
      </c>
    </row>
    <row r="97" spans="1:21" x14ac:dyDescent="0.25">
      <c r="A97" s="747" t="s">
        <v>189</v>
      </c>
      <c r="B97" s="743">
        <v>10000563</v>
      </c>
      <c r="C97" s="743">
        <v>1</v>
      </c>
      <c r="D97" s="746" t="s">
        <v>126</v>
      </c>
      <c r="E97" s="743">
        <v>2022</v>
      </c>
      <c r="F97" s="744">
        <v>3106312</v>
      </c>
      <c r="G97" s="744">
        <v>3596945.5348226987</v>
      </c>
      <c r="H97" s="744">
        <v>185941</v>
      </c>
      <c r="I97" s="744">
        <v>1461606</v>
      </c>
      <c r="J97" s="744">
        <v>1457923.4999773218</v>
      </c>
      <c r="K97" s="744">
        <v>0</v>
      </c>
      <c r="L97" s="744">
        <v>23850.879571999998</v>
      </c>
      <c r="M97" s="744">
        <v>55027</v>
      </c>
      <c r="N97" s="744">
        <v>1607406</v>
      </c>
      <c r="O97" s="744"/>
      <c r="P97" s="744"/>
      <c r="Q97" s="744"/>
      <c r="R97" s="744"/>
      <c r="S97" s="744">
        <v>1182603.6244257225</v>
      </c>
      <c r="T97" s="744">
        <v>117012.7755515993</v>
      </c>
    </row>
    <row r="98" spans="1:21" x14ac:dyDescent="0.25">
      <c r="A98" s="747" t="s">
        <v>189</v>
      </c>
      <c r="B98" s="743">
        <v>10000563</v>
      </c>
      <c r="C98" s="743">
        <v>1</v>
      </c>
      <c r="D98" s="745" t="s">
        <v>126</v>
      </c>
      <c r="E98" s="743">
        <v>2023</v>
      </c>
      <c r="F98" s="744">
        <v>3080116</v>
      </c>
      <c r="G98" s="744">
        <v>3811547.528006671</v>
      </c>
      <c r="H98" s="744"/>
      <c r="I98" s="744">
        <v>1461606</v>
      </c>
      <c r="J98" s="744">
        <v>1608927.1990566957</v>
      </c>
      <c r="K98" s="744">
        <v>0</v>
      </c>
      <c r="L98" s="744">
        <v>135175.73135300001</v>
      </c>
      <c r="M98" s="744">
        <v>54755</v>
      </c>
      <c r="N98" s="744">
        <v>1599486</v>
      </c>
      <c r="O98" s="744"/>
      <c r="P98" s="744"/>
      <c r="Q98" s="744"/>
      <c r="R98" s="744"/>
      <c r="S98" s="744">
        <v>1353159.0056210677</v>
      </c>
      <c r="T98" s="744">
        <v>97461.093435627903</v>
      </c>
    </row>
    <row r="99" spans="1:21" x14ac:dyDescent="0.25">
      <c r="A99" s="747" t="s">
        <v>189</v>
      </c>
      <c r="B99" s="743">
        <v>10000563</v>
      </c>
      <c r="C99" s="743">
        <v>1</v>
      </c>
      <c r="D99" s="745" t="s">
        <v>126</v>
      </c>
      <c r="E99" s="743">
        <v>2024</v>
      </c>
      <c r="F99" s="744"/>
      <c r="G99" s="744">
        <v>4275342</v>
      </c>
      <c r="H99" s="744"/>
      <c r="I99" s="744"/>
      <c r="J99" s="744">
        <v>1918531</v>
      </c>
      <c r="K99" s="744"/>
      <c r="L99" s="744">
        <v>178466</v>
      </c>
      <c r="M99" s="744"/>
      <c r="N99" s="744"/>
      <c r="O99" s="744"/>
      <c r="P99" s="744"/>
      <c r="Q99" s="744"/>
      <c r="R99" s="744"/>
      <c r="S99" s="744">
        <v>1600362</v>
      </c>
      <c r="T99" s="744">
        <v>150027</v>
      </c>
    </row>
    <row r="100" spans="1:21" x14ac:dyDescent="0.25">
      <c r="A100" s="755" t="s">
        <v>190</v>
      </c>
      <c r="B100" s="756">
        <v>10001457</v>
      </c>
      <c r="C100" s="756">
        <v>1</v>
      </c>
      <c r="D100" s="759" t="s">
        <v>130</v>
      </c>
      <c r="E100" s="756">
        <v>2022</v>
      </c>
      <c r="F100" s="757">
        <v>14819609</v>
      </c>
      <c r="G100" s="757">
        <v>15797618.077717351</v>
      </c>
      <c r="H100" s="757"/>
      <c r="I100" s="757">
        <v>6833794</v>
      </c>
      <c r="J100" s="757">
        <v>6515204.715069579</v>
      </c>
      <c r="K100" s="757">
        <v>292551.08</v>
      </c>
      <c r="L100" s="757">
        <v>452063.84429999994</v>
      </c>
      <c r="M100" s="757">
        <v>467641</v>
      </c>
      <c r="N100" s="757">
        <v>7764612</v>
      </c>
      <c r="O100" s="757"/>
      <c r="P100" s="757"/>
      <c r="Q100" s="757"/>
      <c r="R100" s="757"/>
      <c r="S100" s="757">
        <v>5768900.4699999988</v>
      </c>
      <c r="T100" s="757">
        <v>99999.999999999985</v>
      </c>
    </row>
    <row r="101" spans="1:21" x14ac:dyDescent="0.25">
      <c r="A101" s="755" t="s">
        <v>190</v>
      </c>
      <c r="B101" s="756">
        <v>10001457</v>
      </c>
      <c r="C101" s="756">
        <v>1</v>
      </c>
      <c r="D101" s="758" t="s">
        <v>130</v>
      </c>
      <c r="E101" s="756">
        <v>2023</v>
      </c>
      <c r="F101" s="757">
        <v>14558390</v>
      </c>
      <c r="G101" s="757">
        <v>18482953.258320119</v>
      </c>
      <c r="H101" s="757"/>
      <c r="I101" s="757">
        <v>6833794</v>
      </c>
      <c r="J101" s="757">
        <v>7799007.4315083474</v>
      </c>
      <c r="K101" s="757">
        <v>292551.08</v>
      </c>
      <c r="L101" s="757">
        <v>1196595.5127300001</v>
      </c>
      <c r="M101" s="757">
        <v>459762</v>
      </c>
      <c r="N101" s="757">
        <v>7633799</v>
      </c>
      <c r="O101" s="757"/>
      <c r="P101" s="757"/>
      <c r="Q101" s="757"/>
      <c r="R101" s="757"/>
      <c r="S101" s="757">
        <v>6912696.718349997</v>
      </c>
      <c r="T101" s="757">
        <v>181451.47000000003</v>
      </c>
    </row>
    <row r="102" spans="1:21" x14ac:dyDescent="0.25">
      <c r="A102" s="779" t="s">
        <v>191</v>
      </c>
      <c r="B102" s="780">
        <v>10012048</v>
      </c>
      <c r="C102" s="780">
        <v>1</v>
      </c>
      <c r="D102" s="784"/>
      <c r="E102" s="780">
        <v>2022</v>
      </c>
      <c r="F102" s="785">
        <v>18787700.18</v>
      </c>
      <c r="G102" s="785">
        <v>18517170.183488291</v>
      </c>
      <c r="H102" s="781"/>
      <c r="I102" s="785">
        <v>7534155.4100000001</v>
      </c>
      <c r="J102" s="785">
        <v>7534155.4145707563</v>
      </c>
      <c r="K102" s="785">
        <v>222078.42</v>
      </c>
      <c r="L102" s="785">
        <v>629376.42179999989</v>
      </c>
      <c r="M102" s="785">
        <v>74323.78</v>
      </c>
      <c r="N102" s="785">
        <v>8625740.8100000005</v>
      </c>
      <c r="O102" s="793">
        <v>0</v>
      </c>
      <c r="P102" s="781">
        <v>0</v>
      </c>
      <c r="Q102" s="781"/>
      <c r="R102" s="781">
        <v>91896.053499999951</v>
      </c>
      <c r="S102" s="781">
        <v>6855052.5418739989</v>
      </c>
      <c r="T102" s="781">
        <v>578594.66922295582</v>
      </c>
      <c r="U102" s="777"/>
    </row>
    <row r="103" spans="1:21" x14ac:dyDescent="0.25">
      <c r="A103" s="778" t="s">
        <v>191</v>
      </c>
      <c r="B103" s="783">
        <v>10012048</v>
      </c>
      <c r="C103" s="783">
        <v>1</v>
      </c>
      <c r="D103" s="782"/>
      <c r="E103" s="783">
        <v>2023</v>
      </c>
      <c r="F103" s="785">
        <v>21806383.489999998</v>
      </c>
      <c r="G103" s="785">
        <v>21535853.322614811</v>
      </c>
      <c r="H103" s="785"/>
      <c r="I103" s="785">
        <v>8854461.2799999993</v>
      </c>
      <c r="J103" s="785">
        <v>8854461.28279116</v>
      </c>
      <c r="K103" s="785">
        <v>1258637.05</v>
      </c>
      <c r="L103" s="785">
        <v>1258636.60736</v>
      </c>
      <c r="M103" s="785">
        <v>0</v>
      </c>
      <c r="N103" s="785">
        <v>8516592.5099999998</v>
      </c>
      <c r="O103" s="785">
        <v>0</v>
      </c>
      <c r="P103" s="785">
        <v>0</v>
      </c>
      <c r="Q103" s="785"/>
      <c r="R103" s="785">
        <v>333696.3137</v>
      </c>
      <c r="S103" s="785">
        <v>8120546.5833000001</v>
      </c>
      <c r="T103" s="785">
        <v>611952.624017364</v>
      </c>
      <c r="U103" s="777"/>
    </row>
    <row r="104" spans="1:21" x14ac:dyDescent="0.25">
      <c r="A104" s="787" t="s">
        <v>191</v>
      </c>
      <c r="B104" s="786">
        <v>10012048</v>
      </c>
      <c r="C104" s="786">
        <v>1</v>
      </c>
      <c r="D104" s="792" t="s">
        <v>130</v>
      </c>
      <c r="E104" s="786">
        <v>2024</v>
      </c>
      <c r="F104" s="787"/>
      <c r="G104" s="788">
        <v>26179557.82</v>
      </c>
      <c r="H104" s="787"/>
      <c r="I104" s="787"/>
      <c r="J104" s="789">
        <v>10979883.602411715</v>
      </c>
      <c r="K104" s="778"/>
      <c r="L104" s="789">
        <v>1993708.1850000001</v>
      </c>
      <c r="M104" s="778"/>
      <c r="N104" s="778"/>
      <c r="O104" s="778"/>
      <c r="P104" s="787">
        <v>0</v>
      </c>
      <c r="Q104" s="787"/>
      <c r="R104" s="790">
        <v>554108.43999999994</v>
      </c>
      <c r="S104" s="790">
        <v>9614096.1016000006</v>
      </c>
      <c r="T104" s="790">
        <v>610873.24658548087</v>
      </c>
      <c r="U104" s="791"/>
    </row>
    <row r="105" spans="1:21" x14ac:dyDescent="0.25">
      <c r="A105" s="844" t="s">
        <v>132</v>
      </c>
      <c r="B105" s="845">
        <v>10001607</v>
      </c>
      <c r="C105" s="845">
        <v>1</v>
      </c>
      <c r="D105" s="847" t="s">
        <v>130</v>
      </c>
      <c r="E105" s="845">
        <v>2024</v>
      </c>
      <c r="F105" s="846"/>
      <c r="G105" s="846">
        <v>27625161</v>
      </c>
      <c r="H105" s="846"/>
      <c r="I105" s="846"/>
      <c r="J105" s="846">
        <v>12271014</v>
      </c>
      <c r="K105" s="846"/>
      <c r="L105" s="846">
        <v>3160920</v>
      </c>
      <c r="M105" s="846"/>
      <c r="N105" s="846"/>
      <c r="O105" s="846">
        <v>0</v>
      </c>
      <c r="P105" s="846">
        <v>0</v>
      </c>
      <c r="Q105" s="846"/>
      <c r="R105" s="846"/>
      <c r="S105" s="846">
        <v>10549398</v>
      </c>
      <c r="T105" s="846">
        <v>1114767</v>
      </c>
    </row>
    <row r="106" spans="1:21" x14ac:dyDescent="0.25">
      <c r="A106" s="883" t="s">
        <v>195</v>
      </c>
      <c r="B106" s="889">
        <v>10000582</v>
      </c>
      <c r="C106" s="892">
        <v>1</v>
      </c>
      <c r="D106" s="891" t="s">
        <v>126</v>
      </c>
      <c r="E106" s="892">
        <v>2022</v>
      </c>
      <c r="F106" s="883">
        <v>10184476</v>
      </c>
      <c r="G106" s="883">
        <v>12259627.154347764</v>
      </c>
      <c r="H106" s="883">
        <v>746574</v>
      </c>
      <c r="I106" s="883">
        <v>4307528</v>
      </c>
      <c r="J106" s="883">
        <v>5456755.3660328481</v>
      </c>
      <c r="K106" s="883"/>
      <c r="L106" s="883">
        <v>103256.71735690004</v>
      </c>
      <c r="M106" s="883">
        <v>196624</v>
      </c>
      <c r="N106" s="883">
        <v>5743665</v>
      </c>
      <c r="O106" s="883"/>
      <c r="P106" s="883"/>
      <c r="Q106" s="883">
        <v>270964</v>
      </c>
      <c r="R106" s="883">
        <v>48061</v>
      </c>
      <c r="S106" s="883">
        <v>4608271.3529999992</v>
      </c>
      <c r="T106" s="883">
        <v>316171.58603657107</v>
      </c>
      <c r="U106" s="695"/>
    </row>
    <row r="107" spans="1:21" x14ac:dyDescent="0.25">
      <c r="A107" s="883" t="s">
        <v>195</v>
      </c>
      <c r="B107" s="889">
        <v>10000582</v>
      </c>
      <c r="C107" s="892">
        <v>1</v>
      </c>
      <c r="D107" s="890" t="s">
        <v>126</v>
      </c>
      <c r="E107" s="892">
        <v>2023</v>
      </c>
      <c r="F107" s="883">
        <v>10017328</v>
      </c>
      <c r="G107" s="883">
        <v>14339938.719595209</v>
      </c>
      <c r="H107" s="883"/>
      <c r="I107" s="883">
        <v>4307528</v>
      </c>
      <c r="J107" s="883">
        <v>6714430.6298515908</v>
      </c>
      <c r="K107" s="883"/>
      <c r="L107" s="883">
        <v>602675.22645520011</v>
      </c>
      <c r="M107" s="883">
        <v>193167</v>
      </c>
      <c r="N107" s="883">
        <v>5642685</v>
      </c>
      <c r="O107" s="883"/>
      <c r="P107" s="883"/>
      <c r="Q107" s="883">
        <v>270964</v>
      </c>
      <c r="R107" s="883">
        <v>48061</v>
      </c>
      <c r="S107" s="883">
        <v>5907248.2048549997</v>
      </c>
      <c r="T107" s="883">
        <v>274869.99800031341</v>
      </c>
      <c r="U107" s="695"/>
    </row>
    <row r="108" spans="1:21" x14ac:dyDescent="0.25">
      <c r="A108" s="883" t="s">
        <v>195</v>
      </c>
      <c r="B108" s="889">
        <v>10000582</v>
      </c>
      <c r="C108" s="892">
        <v>1</v>
      </c>
      <c r="D108" s="890" t="s">
        <v>126</v>
      </c>
      <c r="E108" s="892">
        <v>2024</v>
      </c>
      <c r="F108" s="883"/>
      <c r="G108" s="883">
        <v>15606425</v>
      </c>
      <c r="H108" s="883"/>
      <c r="I108" s="883"/>
      <c r="J108" s="883">
        <v>7354653</v>
      </c>
      <c r="K108" s="883"/>
      <c r="L108" s="883">
        <v>866131</v>
      </c>
      <c r="M108" s="883"/>
      <c r="N108" s="883"/>
      <c r="O108" s="883"/>
      <c r="P108" s="883"/>
      <c r="Q108" s="883"/>
      <c r="R108" s="883"/>
      <c r="S108" s="883">
        <v>6553961</v>
      </c>
      <c r="T108" s="883">
        <v>197468</v>
      </c>
      <c r="U108" s="695"/>
    </row>
    <row r="109" spans="1:21" x14ac:dyDescent="0.25">
      <c r="A109" s="901" t="s">
        <v>197</v>
      </c>
      <c r="B109" s="900">
        <v>10001045</v>
      </c>
      <c r="C109" s="900">
        <v>1</v>
      </c>
      <c r="D109" s="700" t="s">
        <v>126</v>
      </c>
      <c r="E109" s="900">
        <v>2024</v>
      </c>
      <c r="F109" s="903" t="s">
        <v>198</v>
      </c>
      <c r="G109" s="902">
        <v>5993140</v>
      </c>
      <c r="H109" s="903" t="s">
        <v>198</v>
      </c>
      <c r="I109" s="903" t="s">
        <v>198</v>
      </c>
      <c r="J109" s="902">
        <v>2812909</v>
      </c>
      <c r="K109" s="903" t="s">
        <v>198</v>
      </c>
      <c r="L109" s="902">
        <v>702411</v>
      </c>
      <c r="M109" s="903"/>
      <c r="N109" s="903"/>
      <c r="O109" s="903"/>
      <c r="P109" s="903"/>
      <c r="Q109" s="903"/>
      <c r="R109" s="903"/>
      <c r="S109" s="902">
        <v>2547731</v>
      </c>
      <c r="T109" s="902">
        <v>45374</v>
      </c>
    </row>
    <row r="110" spans="1:21" x14ac:dyDescent="0.25">
      <c r="A110" s="923" t="s">
        <v>199</v>
      </c>
      <c r="B110" s="1032">
        <v>10000835</v>
      </c>
      <c r="C110" s="919">
        <v>1</v>
      </c>
      <c r="D110" s="921" t="s">
        <v>126</v>
      </c>
      <c r="E110" s="919">
        <v>2024</v>
      </c>
      <c r="F110" s="920"/>
      <c r="G110" s="920">
        <v>2141162</v>
      </c>
      <c r="H110" s="922"/>
      <c r="I110" s="920"/>
      <c r="J110" s="920">
        <v>879451</v>
      </c>
      <c r="K110" s="920"/>
      <c r="L110" s="920">
        <v>207891</v>
      </c>
      <c r="M110" s="920"/>
      <c r="N110" s="920"/>
      <c r="O110" s="920"/>
      <c r="P110" s="920"/>
      <c r="Q110" s="920"/>
      <c r="R110" s="920"/>
      <c r="S110" s="920">
        <v>784170</v>
      </c>
      <c r="T110" s="920">
        <v>15197</v>
      </c>
    </row>
    <row r="111" spans="1:21" x14ac:dyDescent="0.25">
      <c r="A111" s="945" t="s">
        <v>200</v>
      </c>
      <c r="B111" s="1032">
        <v>10003216</v>
      </c>
      <c r="C111" s="942">
        <v>1</v>
      </c>
      <c r="D111" s="944" t="s">
        <v>126</v>
      </c>
      <c r="E111" s="942">
        <v>2022</v>
      </c>
      <c r="F111" s="943">
        <v>4145000</v>
      </c>
      <c r="G111" s="943">
        <v>4751442.793961497</v>
      </c>
      <c r="H111" s="949">
        <v>314066</v>
      </c>
      <c r="I111" s="943">
        <v>1742066</v>
      </c>
      <c r="J111" s="943">
        <v>2167031.4433202511</v>
      </c>
      <c r="K111" s="943">
        <v>0</v>
      </c>
      <c r="L111" s="943">
        <v>60651.903359999982</v>
      </c>
      <c r="M111" s="943">
        <v>80394</v>
      </c>
      <c r="N111" s="943">
        <v>2348438</v>
      </c>
      <c r="O111" s="943"/>
      <c r="P111" s="943"/>
      <c r="Q111" s="943"/>
      <c r="R111" s="943"/>
      <c r="S111" s="943">
        <v>1943597.3441839998</v>
      </c>
      <c r="T111" s="943">
        <v>8483.6188637746855</v>
      </c>
    </row>
    <row r="112" spans="1:21" x14ac:dyDescent="0.25">
      <c r="A112" s="946" t="s">
        <v>200</v>
      </c>
      <c r="B112" s="1032">
        <v>10003216</v>
      </c>
      <c r="C112" s="942">
        <v>1</v>
      </c>
      <c r="D112" s="947" t="s">
        <v>126</v>
      </c>
      <c r="E112" s="948">
        <v>2023</v>
      </c>
      <c r="F112" s="943">
        <v>4100569</v>
      </c>
      <c r="G112" s="943">
        <v>5596622.7081616595</v>
      </c>
      <c r="H112" s="943"/>
      <c r="I112" s="943">
        <v>1742066</v>
      </c>
      <c r="J112" s="943">
        <v>2616498.2158956886</v>
      </c>
      <c r="K112" s="943">
        <v>0</v>
      </c>
      <c r="L112" s="943">
        <v>343742.21063999995</v>
      </c>
      <c r="M112" s="943">
        <v>79790</v>
      </c>
      <c r="N112" s="943">
        <v>2330780</v>
      </c>
      <c r="O112" s="943"/>
      <c r="P112" s="943"/>
      <c r="Q112" s="943"/>
      <c r="R112" s="943"/>
      <c r="S112" s="943">
        <v>2390589.453928485</v>
      </c>
      <c r="T112" s="943">
        <v>10958.281694726815</v>
      </c>
    </row>
    <row r="113" spans="1:20" x14ac:dyDescent="0.25">
      <c r="A113" s="946" t="s">
        <v>200</v>
      </c>
      <c r="B113" s="1032">
        <v>10003216</v>
      </c>
      <c r="C113" s="942">
        <v>1</v>
      </c>
      <c r="D113" s="947" t="s">
        <v>126</v>
      </c>
      <c r="E113" s="942">
        <v>2024</v>
      </c>
      <c r="F113" s="943"/>
      <c r="G113" s="943">
        <v>6615698</v>
      </c>
      <c r="H113" s="943"/>
      <c r="I113" s="943"/>
      <c r="J113" s="943">
        <v>3136174</v>
      </c>
      <c r="K113" s="943"/>
      <c r="L113" s="943">
        <v>544441</v>
      </c>
      <c r="M113" s="943"/>
      <c r="N113" s="943"/>
      <c r="O113" s="943"/>
      <c r="P113" s="943"/>
      <c r="Q113" s="943"/>
      <c r="R113" s="943"/>
      <c r="S113" s="943">
        <v>2891674</v>
      </c>
      <c r="T113" s="943">
        <v>7292</v>
      </c>
    </row>
    <row r="114" spans="1:20" x14ac:dyDescent="0.25">
      <c r="A114" s="963" t="s">
        <v>201</v>
      </c>
      <c r="B114" s="964">
        <v>10001393</v>
      </c>
      <c r="C114" s="964">
        <v>1</v>
      </c>
      <c r="D114" s="967" t="s">
        <v>126</v>
      </c>
      <c r="E114" s="964">
        <v>2022</v>
      </c>
      <c r="F114" s="965">
        <v>7921381</v>
      </c>
      <c r="G114" s="965">
        <v>9122036.6981679704</v>
      </c>
      <c r="H114" s="965"/>
      <c r="I114" s="965">
        <v>3250790</v>
      </c>
      <c r="J114" s="965">
        <v>3361081</v>
      </c>
      <c r="K114" s="965">
        <v>0</v>
      </c>
      <c r="L114" s="965">
        <v>167848</v>
      </c>
      <c r="M114" s="965">
        <v>156263</v>
      </c>
      <c r="N114" s="965">
        <v>4564667</v>
      </c>
      <c r="O114" s="965"/>
      <c r="P114" s="965"/>
      <c r="Q114" s="965"/>
      <c r="R114" s="965"/>
      <c r="S114" s="965">
        <v>2411328.3192000003</v>
      </c>
      <c r="T114" s="965">
        <v>544166.11683462479</v>
      </c>
    </row>
    <row r="115" spans="1:20" x14ac:dyDescent="0.25">
      <c r="A115" s="968" t="s">
        <v>201</v>
      </c>
      <c r="B115" s="1032">
        <v>10001393</v>
      </c>
      <c r="C115" s="964">
        <v>1</v>
      </c>
      <c r="D115" s="966" t="s">
        <v>126</v>
      </c>
      <c r="E115" s="964">
        <v>2023</v>
      </c>
      <c r="F115" s="965">
        <v>7830977</v>
      </c>
      <c r="G115" s="965">
        <v>10355850.537258798</v>
      </c>
      <c r="H115" s="965"/>
      <c r="I115" s="965">
        <v>3250790</v>
      </c>
      <c r="J115" s="965">
        <v>3161037.1771951001</v>
      </c>
      <c r="K115" s="965">
        <v>0</v>
      </c>
      <c r="L115" s="965">
        <v>951285.53777999978</v>
      </c>
      <c r="M115" s="965">
        <v>154951</v>
      </c>
      <c r="N115" s="965">
        <v>4526350</v>
      </c>
      <c r="O115" s="965"/>
      <c r="P115" s="965"/>
      <c r="Q115" s="965"/>
      <c r="R115" s="965"/>
      <c r="S115" s="965">
        <v>2323485.8218163704</v>
      </c>
      <c r="T115" s="965">
        <v>419471.70537872968</v>
      </c>
    </row>
    <row r="116" spans="1:20" ht="15.75" customHeight="1" x14ac:dyDescent="0.25">
      <c r="A116" s="986" t="s">
        <v>202</v>
      </c>
      <c r="B116" s="987">
        <v>10001899</v>
      </c>
      <c r="C116" s="987">
        <v>1</v>
      </c>
      <c r="D116" s="990" t="s">
        <v>126</v>
      </c>
      <c r="E116" s="987">
        <v>2022</v>
      </c>
      <c r="F116" s="989">
        <v>5992748</v>
      </c>
      <c r="G116" s="989">
        <v>7547186.0945893507</v>
      </c>
      <c r="H116" s="989">
        <v>437328</v>
      </c>
      <c r="I116" s="989">
        <v>2265179</v>
      </c>
      <c r="J116" s="989">
        <v>3175164.5671220017</v>
      </c>
      <c r="K116" s="989">
        <v>0</v>
      </c>
      <c r="L116" s="989">
        <v>70910</v>
      </c>
      <c r="M116" s="989">
        <v>124712</v>
      </c>
      <c r="N116" s="989">
        <v>3643032</v>
      </c>
      <c r="O116" s="989">
        <v>0</v>
      </c>
      <c r="P116" s="989">
        <v>0</v>
      </c>
      <c r="Q116" s="989"/>
      <c r="R116" s="989">
        <v>136215</v>
      </c>
      <c r="S116" s="989">
        <v>2781803.1203000001</v>
      </c>
      <c r="T116" s="989">
        <v>80706.546822001503</v>
      </c>
    </row>
    <row r="117" spans="1:20" x14ac:dyDescent="0.25">
      <c r="A117" s="986" t="s">
        <v>202</v>
      </c>
      <c r="B117" s="987">
        <v>10001899</v>
      </c>
      <c r="C117" s="987">
        <v>1</v>
      </c>
      <c r="D117" s="990" t="s">
        <v>126</v>
      </c>
      <c r="E117" s="987">
        <v>2023</v>
      </c>
      <c r="F117" s="989">
        <v>5928714</v>
      </c>
      <c r="G117" s="989">
        <v>8143850.270617893</v>
      </c>
      <c r="H117" s="989">
        <v>499727.42734596028</v>
      </c>
      <c r="I117" s="989">
        <v>2265179</v>
      </c>
      <c r="J117" s="989">
        <v>3367982.3259738754</v>
      </c>
      <c r="K117" s="989">
        <v>0</v>
      </c>
      <c r="L117" s="989">
        <v>401889</v>
      </c>
      <c r="M117" s="989">
        <v>123940</v>
      </c>
      <c r="N117" s="989">
        <v>3620473</v>
      </c>
      <c r="O117" s="989">
        <v>0</v>
      </c>
      <c r="P117" s="989">
        <v>0</v>
      </c>
      <c r="Q117" s="989"/>
      <c r="R117" s="989">
        <v>109847</v>
      </c>
      <c r="S117" s="989">
        <v>2984633.1468400005</v>
      </c>
      <c r="T117" s="989">
        <v>70694.27913387501</v>
      </c>
    </row>
    <row r="118" spans="1:20" x14ac:dyDescent="0.25">
      <c r="A118" s="986" t="s">
        <v>202</v>
      </c>
      <c r="B118" s="987">
        <v>10001899</v>
      </c>
      <c r="C118" s="987">
        <v>1</v>
      </c>
      <c r="D118" s="990" t="s">
        <v>126</v>
      </c>
      <c r="E118" s="987">
        <v>2024</v>
      </c>
      <c r="F118" s="988"/>
      <c r="G118" s="989">
        <v>10495995.341280755</v>
      </c>
      <c r="H118" s="989">
        <v>175667</v>
      </c>
      <c r="I118" s="988"/>
      <c r="J118" s="989">
        <v>5310004.7999762166</v>
      </c>
      <c r="K118" s="988"/>
      <c r="L118" s="989">
        <v>830324.50430390029</v>
      </c>
      <c r="M118" s="988"/>
      <c r="N118" s="988"/>
      <c r="O118" s="988"/>
      <c r="P118" s="989">
        <v>0</v>
      </c>
      <c r="Q118" s="989"/>
      <c r="R118" s="989">
        <v>32451</v>
      </c>
      <c r="S118" s="989">
        <v>4889040.1928500002</v>
      </c>
      <c r="T118" s="989">
        <v>75964.607126216331</v>
      </c>
    </row>
    <row r="119" spans="1:20" x14ac:dyDescent="0.25">
      <c r="A119" s="1008" t="s">
        <v>203</v>
      </c>
      <c r="B119" s="1009">
        <v>10013891</v>
      </c>
      <c r="C119" s="1009">
        <v>1</v>
      </c>
      <c r="D119" s="1011" t="s">
        <v>126</v>
      </c>
      <c r="E119" s="1009">
        <v>2024</v>
      </c>
      <c r="F119" s="1010">
        <v>1860903.7646506946</v>
      </c>
      <c r="G119" s="1010">
        <v>2761035.3193236445</v>
      </c>
      <c r="H119" s="1010"/>
      <c r="I119" s="1010">
        <v>776651.38749999995</v>
      </c>
      <c r="J119" s="1010">
        <v>1414955.0641599994</v>
      </c>
      <c r="K119" s="1010">
        <v>55314.57384592505</v>
      </c>
      <c r="L119" s="1010">
        <v>276679.49402393098</v>
      </c>
      <c r="M119" s="1010">
        <v>30772.007137491019</v>
      </c>
      <c r="N119" s="1010">
        <v>998392.11117324256</v>
      </c>
      <c r="O119" s="1010">
        <v>0</v>
      </c>
      <c r="P119" s="1010">
        <v>0</v>
      </c>
      <c r="Q119" s="1010"/>
      <c r="R119" s="1010">
        <v>17225.438600000001</v>
      </c>
      <c r="S119" s="1010">
        <v>1321033.8840600001</v>
      </c>
      <c r="T119" s="1010">
        <v>1724.7725999993502</v>
      </c>
    </row>
    <row r="120" spans="1:20" x14ac:dyDescent="0.25">
      <c r="A120" s="1036" t="s">
        <v>205</v>
      </c>
      <c r="B120" s="1032">
        <v>10001400</v>
      </c>
      <c r="C120" s="1032">
        <v>1</v>
      </c>
      <c r="D120" s="1035" t="s">
        <v>126</v>
      </c>
      <c r="E120" s="1032">
        <v>2022</v>
      </c>
      <c r="F120" s="1033">
        <v>2549075</v>
      </c>
      <c r="G120" s="1033">
        <v>2630070.2118508182</v>
      </c>
      <c r="H120" s="1037">
        <v>80646</v>
      </c>
      <c r="I120" s="1033">
        <v>1158878</v>
      </c>
      <c r="J120" s="1033">
        <v>1060236.229707008</v>
      </c>
      <c r="K120" s="1033">
        <v>0</v>
      </c>
      <c r="L120" s="1033">
        <v>25503.540316798673</v>
      </c>
      <c r="M120" s="1033">
        <v>46511</v>
      </c>
      <c r="N120" s="1033">
        <v>1358669</v>
      </c>
      <c r="O120" s="1033"/>
      <c r="P120" s="1033"/>
      <c r="Q120" s="1033"/>
      <c r="R120" s="1033"/>
      <c r="S120" s="1033">
        <v>838025.18819999998</v>
      </c>
      <c r="T120" s="1033">
        <v>90260.391507008098</v>
      </c>
    </row>
    <row r="121" spans="1:20" x14ac:dyDescent="0.25">
      <c r="A121" s="1036" t="s">
        <v>205</v>
      </c>
      <c r="B121" s="1032">
        <v>10001400</v>
      </c>
      <c r="C121" s="1032">
        <v>1</v>
      </c>
      <c r="D121" s="1034" t="s">
        <v>126</v>
      </c>
      <c r="E121" s="1032">
        <v>2023</v>
      </c>
      <c r="F121" s="1033">
        <v>2528517</v>
      </c>
      <c r="G121" s="1033">
        <v>2919606.6125516719</v>
      </c>
      <c r="H121" s="1033"/>
      <c r="I121" s="1033">
        <v>1158878</v>
      </c>
      <c r="J121" s="1033">
        <v>1208972.1711308945</v>
      </c>
      <c r="K121" s="1033">
        <v>0</v>
      </c>
      <c r="L121" s="1033">
        <v>144542.24650319247</v>
      </c>
      <c r="M121" s="1033">
        <v>46336</v>
      </c>
      <c r="N121" s="1033">
        <v>1353540</v>
      </c>
      <c r="O121" s="1033"/>
      <c r="P121" s="1033"/>
      <c r="Q121" s="1033"/>
      <c r="R121" s="1033"/>
      <c r="S121" s="1033">
        <v>974387.31</v>
      </c>
      <c r="T121" s="1033">
        <v>102634.21113089443</v>
      </c>
    </row>
    <row r="122" spans="1:20" x14ac:dyDescent="0.25">
      <c r="A122" s="1036" t="s">
        <v>205</v>
      </c>
      <c r="B122" s="1032">
        <v>10001400</v>
      </c>
      <c r="C122" s="1032">
        <v>1</v>
      </c>
      <c r="D122" s="1034" t="s">
        <v>126</v>
      </c>
      <c r="E122" s="1032">
        <v>2024</v>
      </c>
      <c r="F122" s="1033"/>
      <c r="G122" s="1033">
        <v>3610949</v>
      </c>
      <c r="H122" s="1033"/>
      <c r="I122" s="1033"/>
      <c r="J122" s="1033">
        <v>1435716</v>
      </c>
      <c r="K122" s="1033"/>
      <c r="L122" s="1033">
        <v>148275</v>
      </c>
      <c r="M122" s="1033"/>
      <c r="N122" s="1033"/>
      <c r="O122" s="1033"/>
      <c r="P122" s="1033"/>
      <c r="Q122" s="1033"/>
      <c r="R122" s="1033"/>
      <c r="S122" s="1033">
        <v>1216919</v>
      </c>
      <c r="T122" s="1033">
        <v>81593</v>
      </c>
    </row>
    <row r="123" spans="1:20" x14ac:dyDescent="0.25">
      <c r="A123" s="1069" t="s">
        <v>207</v>
      </c>
      <c r="B123" s="1079">
        <v>10000616</v>
      </c>
      <c r="C123" s="1064">
        <v>1</v>
      </c>
      <c r="D123" s="1067" t="s">
        <v>130</v>
      </c>
      <c r="E123" s="1064">
        <v>2022</v>
      </c>
      <c r="F123" s="1065"/>
      <c r="G123" s="1065">
        <v>5223415.3375994796</v>
      </c>
      <c r="H123" s="1068"/>
      <c r="I123" s="1065"/>
      <c r="J123" s="1065">
        <v>1373389.0522274845</v>
      </c>
      <c r="K123" s="1065"/>
      <c r="L123" s="1065">
        <v>62067.042976134369</v>
      </c>
      <c r="M123" s="1065"/>
      <c r="N123" s="1065"/>
      <c r="O123" s="1065"/>
      <c r="P123" s="1065"/>
      <c r="Q123" s="1065"/>
      <c r="R123" s="1065"/>
      <c r="S123" s="1065">
        <v>695911.72500000009</v>
      </c>
      <c r="T123" s="1065">
        <v>569995.45689603558</v>
      </c>
    </row>
    <row r="124" spans="1:20" x14ac:dyDescent="0.25">
      <c r="A124" s="1069" t="s">
        <v>207</v>
      </c>
      <c r="B124" s="1079">
        <v>10000616</v>
      </c>
      <c r="C124" s="1064">
        <v>1</v>
      </c>
      <c r="D124" s="1066" t="s">
        <v>130</v>
      </c>
      <c r="E124" s="1064">
        <v>2023</v>
      </c>
      <c r="F124" s="1065"/>
      <c r="G124" s="1065">
        <v>5527005.6231694873</v>
      </c>
      <c r="H124" s="1065"/>
      <c r="I124" s="1065"/>
      <c r="J124" s="1065">
        <v>1337272.7936515245</v>
      </c>
      <c r="K124" s="1065"/>
      <c r="L124" s="1065">
        <v>351767.23365231883</v>
      </c>
      <c r="M124" s="1065"/>
      <c r="N124" s="1065"/>
      <c r="O124" s="1065"/>
      <c r="P124" s="1065"/>
      <c r="Q124" s="1065"/>
      <c r="R124" s="1065"/>
      <c r="S124" s="1065">
        <v>583823.8628</v>
      </c>
      <c r="T124" s="1065">
        <v>692866.13385152491</v>
      </c>
    </row>
    <row r="125" spans="1:20" x14ac:dyDescent="0.25">
      <c r="A125" s="1069" t="s">
        <v>207</v>
      </c>
      <c r="B125" s="1079">
        <v>10000616</v>
      </c>
      <c r="C125" s="1064">
        <v>1</v>
      </c>
      <c r="D125" s="1066" t="s">
        <v>130</v>
      </c>
      <c r="E125" s="1064">
        <v>2024</v>
      </c>
      <c r="F125" s="1065"/>
      <c r="G125" s="1065">
        <v>6292108</v>
      </c>
      <c r="H125" s="1065"/>
      <c r="I125" s="1065"/>
      <c r="J125" s="1065">
        <v>1328838</v>
      </c>
      <c r="K125" s="1065"/>
      <c r="L125" s="1065">
        <v>781754</v>
      </c>
      <c r="M125" s="1065"/>
      <c r="N125" s="1065"/>
      <c r="O125" s="1065"/>
      <c r="P125" s="1065"/>
      <c r="Q125" s="1065"/>
      <c r="R125" s="1065"/>
      <c r="S125" s="1065">
        <v>410794</v>
      </c>
      <c r="T125" s="1065">
        <v>877179</v>
      </c>
    </row>
    <row r="126" spans="1:20" x14ac:dyDescent="0.25">
      <c r="A126" s="1078" t="s">
        <v>208</v>
      </c>
      <c r="B126" s="1079">
        <v>10003632</v>
      </c>
      <c r="C126" s="1079">
        <v>1</v>
      </c>
      <c r="D126" s="1080" t="s">
        <v>126</v>
      </c>
      <c r="E126" s="1079">
        <v>2022</v>
      </c>
      <c r="F126" s="1081">
        <v>1814169</v>
      </c>
      <c r="G126" s="1081">
        <v>4289421.4673397122</v>
      </c>
      <c r="H126" s="1081">
        <v>154679.16143406392</v>
      </c>
      <c r="I126" s="1081">
        <v>411797</v>
      </c>
      <c r="J126" s="1081">
        <v>2604048.2480949052</v>
      </c>
      <c r="K126" s="1082">
        <v>98129</v>
      </c>
      <c r="L126" s="1081">
        <v>76568.918700000009</v>
      </c>
      <c r="M126" s="1082">
        <v>15863</v>
      </c>
      <c r="N126" s="1082">
        <v>1359213</v>
      </c>
      <c r="O126" s="1081">
        <v>0</v>
      </c>
      <c r="P126" s="1081">
        <v>0</v>
      </c>
      <c r="Q126" s="1081">
        <v>97560.190397737359</v>
      </c>
      <c r="R126" s="1081">
        <v>-20650.075273313108</v>
      </c>
      <c r="S126" s="1081">
        <v>2542699.8323454997</v>
      </c>
      <c r="T126" s="1081">
        <v>12348.415749405463</v>
      </c>
    </row>
    <row r="127" spans="1:20" x14ac:dyDescent="0.25">
      <c r="A127" s="1078" t="s">
        <v>208</v>
      </c>
      <c r="B127" s="1079">
        <v>10003632</v>
      </c>
      <c r="C127" s="1079">
        <v>1</v>
      </c>
      <c r="D127" s="1080" t="s">
        <v>126</v>
      </c>
      <c r="E127" s="1079">
        <v>2023</v>
      </c>
      <c r="F127" s="1081">
        <v>1805294</v>
      </c>
      <c r="G127" s="1081">
        <v>4552361.4586319244</v>
      </c>
      <c r="H127" s="1081">
        <v>170624.81291306403</v>
      </c>
      <c r="I127" s="1081">
        <v>411797</v>
      </c>
      <c r="J127" s="1081">
        <v>2585975.0248699994</v>
      </c>
      <c r="K127" s="1082">
        <v>98129</v>
      </c>
      <c r="L127" s="1081">
        <v>202674.96656999999</v>
      </c>
      <c r="M127" s="1082">
        <v>15749</v>
      </c>
      <c r="N127" s="1082">
        <v>1347365</v>
      </c>
      <c r="O127" s="1081">
        <v>0</v>
      </c>
      <c r="P127" s="1081">
        <v>0</v>
      </c>
      <c r="Q127" s="1081">
        <v>144254.11161892785</v>
      </c>
      <c r="R127" s="1081">
        <v>-57123.837839103377</v>
      </c>
      <c r="S127" s="1081">
        <v>2528503.7740699993</v>
      </c>
      <c r="T127" s="1081">
        <v>11073.293799999999</v>
      </c>
    </row>
    <row r="128" spans="1:20" x14ac:dyDescent="0.25">
      <c r="A128" s="1078" t="s">
        <v>208</v>
      </c>
      <c r="B128" s="1079">
        <v>10003632</v>
      </c>
      <c r="C128" s="1079">
        <v>1</v>
      </c>
      <c r="D128" s="1080" t="s">
        <v>126</v>
      </c>
      <c r="E128" s="1079">
        <v>2024</v>
      </c>
      <c r="F128" s="1077"/>
      <c r="G128" s="1081">
        <v>6638644.798201804</v>
      </c>
      <c r="H128" s="1081">
        <v>89441.133777885552</v>
      </c>
      <c r="I128" s="1081"/>
      <c r="J128" s="1081">
        <v>4451827.4003405981</v>
      </c>
      <c r="K128" s="1081"/>
      <c r="L128" s="1081">
        <v>779548.34609999985</v>
      </c>
      <c r="M128" s="1081"/>
      <c r="N128" s="1081"/>
      <c r="O128" s="1081"/>
      <c r="P128" s="1081">
        <v>0</v>
      </c>
      <c r="Q128" s="1081">
        <v>-146177.21260484215</v>
      </c>
      <c r="R128" s="1081">
        <v>82241.492410595674</v>
      </c>
      <c r="S128" s="1081">
        <v>4199129.9372000005</v>
      </c>
      <c r="T128" s="1081">
        <v>62197.463140597843</v>
      </c>
    </row>
    <row r="129" spans="1:20" x14ac:dyDescent="0.25">
      <c r="A129" s="1116" t="s">
        <v>210</v>
      </c>
      <c r="B129" s="1117">
        <v>10000150</v>
      </c>
      <c r="C129" s="1117">
        <v>1</v>
      </c>
      <c r="D129" s="1119" t="s">
        <v>130</v>
      </c>
      <c r="E129" s="1117">
        <v>2022</v>
      </c>
      <c r="F129" s="1118"/>
      <c r="G129" s="1118">
        <v>20340325.055711057</v>
      </c>
      <c r="H129" s="1118"/>
      <c r="I129" s="1118"/>
      <c r="J129" s="1118">
        <v>10920377.071483001</v>
      </c>
      <c r="K129" s="1118"/>
      <c r="L129" s="1118">
        <v>159145.94895999989</v>
      </c>
      <c r="M129" s="1118"/>
      <c r="N129" s="1118"/>
      <c r="O129" s="1118"/>
      <c r="P129" s="1118">
        <v>0</v>
      </c>
      <c r="Q129" s="1118"/>
      <c r="R129" s="1118"/>
      <c r="S129" s="1118">
        <v>8368201.5199999996</v>
      </c>
      <c r="T129" s="1118">
        <v>544937.49748300167</v>
      </c>
    </row>
    <row r="130" spans="1:20" x14ac:dyDescent="0.25">
      <c r="A130" s="1116" t="s">
        <v>210</v>
      </c>
      <c r="B130" s="1117">
        <v>10000150</v>
      </c>
      <c r="C130" s="1117">
        <v>1</v>
      </c>
      <c r="D130" s="1119" t="s">
        <v>130</v>
      </c>
      <c r="E130" s="1117">
        <v>2023</v>
      </c>
      <c r="F130" s="1118"/>
      <c r="G130" s="1118">
        <v>22603384</v>
      </c>
      <c r="H130" s="1118"/>
      <c r="I130" s="1118"/>
      <c r="J130" s="1118">
        <v>12329756</v>
      </c>
      <c r="K130" s="1118"/>
      <c r="L130" s="1118">
        <v>901965</v>
      </c>
      <c r="M130" s="1118"/>
      <c r="N130" s="1118"/>
      <c r="O130" s="1118"/>
      <c r="P130" s="1118">
        <v>0</v>
      </c>
      <c r="Q130" s="1118"/>
      <c r="R130" s="1118"/>
      <c r="S130" s="1118">
        <v>9868918</v>
      </c>
      <c r="T130" s="1118">
        <v>937150</v>
      </c>
    </row>
    <row r="131" spans="1:20" x14ac:dyDescent="0.25">
      <c r="A131" s="1116" t="s">
        <v>210</v>
      </c>
      <c r="B131" s="1117">
        <v>10000150</v>
      </c>
      <c r="C131" s="1117">
        <v>1</v>
      </c>
      <c r="D131" s="1119" t="s">
        <v>130</v>
      </c>
      <c r="E131" s="1117">
        <v>2024</v>
      </c>
      <c r="F131" s="1118"/>
      <c r="G131" s="1118">
        <v>25393133</v>
      </c>
      <c r="H131" s="1118"/>
      <c r="I131" s="1118"/>
      <c r="J131" s="1118">
        <v>13318501</v>
      </c>
      <c r="K131" s="1118"/>
      <c r="L131" s="1118">
        <v>2083253</v>
      </c>
      <c r="M131" s="1118"/>
      <c r="N131" s="1118"/>
      <c r="O131" s="1118"/>
      <c r="P131" s="1118">
        <v>0</v>
      </c>
      <c r="Q131" s="1118"/>
      <c r="R131" s="1118"/>
      <c r="S131" s="1118">
        <v>10340099</v>
      </c>
      <c r="T131" s="1118">
        <v>483027</v>
      </c>
    </row>
    <row r="132" spans="1:20" x14ac:dyDescent="0.25">
      <c r="A132" s="1102" t="s">
        <v>211</v>
      </c>
      <c r="B132" s="1101">
        <v>10001481</v>
      </c>
      <c r="C132" s="1101">
        <v>1</v>
      </c>
      <c r="D132" s="1103" t="s">
        <v>130</v>
      </c>
      <c r="E132" s="1101">
        <v>2024</v>
      </c>
      <c r="F132" s="1115">
        <v>16037760</v>
      </c>
      <c r="G132" s="1115">
        <v>13404543.300000001</v>
      </c>
      <c r="H132" s="1115">
        <v>153175</v>
      </c>
      <c r="I132" s="1115">
        <v>12533790</v>
      </c>
      <c r="J132" s="1115">
        <v>7599411</v>
      </c>
      <c r="K132" s="1115">
        <v>217075</v>
      </c>
      <c r="L132" s="1115">
        <v>1085794</v>
      </c>
      <c r="M132" s="1115"/>
      <c r="N132" s="1115">
        <v>3503970</v>
      </c>
      <c r="O132" s="1115">
        <v>0</v>
      </c>
      <c r="P132" s="1115">
        <v>0</v>
      </c>
      <c r="Q132" s="1115">
        <v>-445034</v>
      </c>
      <c r="R132" s="1115">
        <v>1022372.72</v>
      </c>
      <c r="S132" s="1115">
        <v>770659</v>
      </c>
      <c r="T132" s="1115">
        <v>6828751.7599999998</v>
      </c>
    </row>
    <row r="133" spans="1:20" x14ac:dyDescent="0.25">
      <c r="A133" s="1112" t="s">
        <v>212</v>
      </c>
      <c r="B133" s="1113">
        <v>10001082</v>
      </c>
      <c r="C133" s="1113">
        <v>1</v>
      </c>
      <c r="D133" s="1128" t="s">
        <v>126</v>
      </c>
      <c r="E133" s="1113">
        <v>2024</v>
      </c>
      <c r="F133" s="1037">
        <v>3895088</v>
      </c>
      <c r="G133" s="1114">
        <v>5197856.8662042059</v>
      </c>
      <c r="H133" s="1114"/>
      <c r="I133" s="1114">
        <v>1125309.4529515905</v>
      </c>
      <c r="J133" s="1114">
        <v>1635862.3284531441</v>
      </c>
      <c r="K133" s="1114">
        <v>105334</v>
      </c>
      <c r="L133" s="1114">
        <v>526872.28358291986</v>
      </c>
      <c r="M133" s="1114">
        <v>82816.377855877072</v>
      </c>
      <c r="N133" s="1114">
        <v>2686962.1457520486</v>
      </c>
      <c r="O133" s="1114">
        <v>0</v>
      </c>
      <c r="P133" s="1114">
        <v>0</v>
      </c>
      <c r="Q133" s="1114"/>
      <c r="R133" s="1114">
        <v>31869.893905670848</v>
      </c>
      <c r="S133" s="1114">
        <v>1332743.1808096773</v>
      </c>
      <c r="T133" s="1114">
        <v>108364.74881549105</v>
      </c>
    </row>
    <row r="134" spans="1:20" s="1023" customFormat="1" x14ac:dyDescent="0.25">
      <c r="A134" s="1141" t="s">
        <v>213</v>
      </c>
      <c r="B134" s="1142">
        <v>10000596</v>
      </c>
      <c r="C134" s="1142">
        <v>1</v>
      </c>
      <c r="D134" s="1143" t="s">
        <v>126</v>
      </c>
      <c r="E134" s="1142">
        <v>2022</v>
      </c>
      <c r="F134" s="1118">
        <v>8262118</v>
      </c>
      <c r="G134" s="1118">
        <v>11499130</v>
      </c>
      <c r="H134" s="1118"/>
      <c r="I134" s="1118">
        <v>2646262</v>
      </c>
      <c r="J134" s="1118">
        <v>4087326</v>
      </c>
      <c r="K134" s="1118">
        <v>267777.23658000003</v>
      </c>
      <c r="L134" s="1118">
        <v>413782.12709999998</v>
      </c>
      <c r="M134" s="1118">
        <v>187888</v>
      </c>
      <c r="N134" s="1118">
        <v>5488494</v>
      </c>
      <c r="O134" s="1118">
        <v>0</v>
      </c>
      <c r="P134" s="1118">
        <v>0</v>
      </c>
      <c r="Q134" s="1118">
        <v>0</v>
      </c>
      <c r="R134" s="1118"/>
      <c r="S134" s="1118">
        <v>3594544</v>
      </c>
      <c r="T134" s="1118">
        <v>52751.930845686067</v>
      </c>
    </row>
    <row r="135" spans="1:20" s="1023" customFormat="1" x14ac:dyDescent="0.25">
      <c r="A135" s="1141" t="s">
        <v>213</v>
      </c>
      <c r="B135" s="1142">
        <v>10000596</v>
      </c>
      <c r="C135" s="1142">
        <v>1</v>
      </c>
      <c r="D135" s="1143" t="s">
        <v>126</v>
      </c>
      <c r="E135" s="1142">
        <v>2023</v>
      </c>
      <c r="F135" s="1118">
        <v>8159447.6117102904</v>
      </c>
      <c r="G135" s="1118">
        <v>12715789</v>
      </c>
      <c r="H135" s="1118"/>
      <c r="I135" s="1118">
        <v>2646261.75</v>
      </c>
      <c r="J135" s="1118">
        <v>4547339</v>
      </c>
      <c r="K135" s="1118">
        <v>267777</v>
      </c>
      <c r="L135" s="1118">
        <v>1095265</v>
      </c>
      <c r="M135" s="1118">
        <v>186515.09897500012</v>
      </c>
      <c r="N135" s="1118">
        <v>5448382.151025</v>
      </c>
      <c r="O135" s="1118">
        <v>0</v>
      </c>
      <c r="P135" s="1118">
        <v>0</v>
      </c>
      <c r="Q135" s="1118">
        <v>0</v>
      </c>
      <c r="R135" s="1118"/>
      <c r="S135" s="1118">
        <v>3976737</v>
      </c>
      <c r="T135" s="1118">
        <v>130572</v>
      </c>
    </row>
    <row r="136" spans="1:20" s="1023" customFormat="1" x14ac:dyDescent="0.25">
      <c r="A136" s="1141" t="s">
        <v>213</v>
      </c>
      <c r="B136" s="1142">
        <v>10000596</v>
      </c>
      <c r="C136" s="1142">
        <v>1</v>
      </c>
      <c r="D136" s="1143" t="s">
        <v>126</v>
      </c>
      <c r="E136" s="1142">
        <v>2024</v>
      </c>
      <c r="F136" s="1140"/>
      <c r="G136" s="1140"/>
      <c r="H136" s="1140"/>
      <c r="I136" s="1140"/>
      <c r="J136" s="1140"/>
      <c r="K136" s="1140"/>
      <c r="L136" s="1140"/>
      <c r="M136" s="1140"/>
      <c r="N136" s="1140"/>
      <c r="O136" s="1140"/>
      <c r="P136" s="1140"/>
      <c r="Q136" s="1140"/>
      <c r="R136" s="1140"/>
      <c r="S136" s="1140"/>
      <c r="T136" s="1140"/>
    </row>
    <row r="137" spans="1:20" s="1023" customFormat="1" x14ac:dyDescent="0.25">
      <c r="A137" s="1141" t="s">
        <v>213</v>
      </c>
      <c r="B137" s="1142">
        <v>10000596</v>
      </c>
      <c r="C137" s="1142">
        <v>1</v>
      </c>
      <c r="D137" s="1143" t="s">
        <v>126</v>
      </c>
      <c r="E137" s="1142">
        <v>2025</v>
      </c>
      <c r="F137" s="1140"/>
      <c r="G137" s="1140"/>
      <c r="H137" s="1140"/>
      <c r="I137" s="1140"/>
      <c r="J137" s="1140"/>
      <c r="K137" s="1140"/>
      <c r="L137" s="1140"/>
      <c r="M137" s="1140"/>
      <c r="N137" s="1140"/>
      <c r="O137" s="1140"/>
      <c r="P137" s="1140"/>
      <c r="Q137" s="1140"/>
      <c r="R137" s="1140"/>
      <c r="S137" s="1140"/>
      <c r="T137" s="1140"/>
    </row>
    <row r="138" spans="1:20" x14ac:dyDescent="0.25">
      <c r="A138" s="1147" t="s">
        <v>214</v>
      </c>
      <c r="B138" s="1148">
        <v>10000892</v>
      </c>
      <c r="C138" s="1148">
        <v>1</v>
      </c>
      <c r="D138" s="1151" t="s">
        <v>126</v>
      </c>
      <c r="E138" s="1148">
        <v>2022</v>
      </c>
      <c r="F138" s="1149">
        <v>1750688</v>
      </c>
      <c r="G138" s="1149">
        <v>2398205.8660909114</v>
      </c>
      <c r="H138" s="1149">
        <v>114363</v>
      </c>
      <c r="I138" s="1149">
        <v>681186</v>
      </c>
      <c r="J138" s="1149">
        <v>944151.14161841047</v>
      </c>
      <c r="K138" s="1149">
        <v>18813</v>
      </c>
      <c r="L138" s="1149">
        <v>29070.536700000001</v>
      </c>
      <c r="M138" s="1149">
        <v>35782</v>
      </c>
      <c r="N138" s="1149">
        <v>1045246.7950649998</v>
      </c>
      <c r="O138" s="1149">
        <v>0</v>
      </c>
      <c r="P138" s="1149">
        <v>0</v>
      </c>
      <c r="Q138" s="1149"/>
      <c r="R138" s="1149">
        <v>261485</v>
      </c>
      <c r="S138" s="1149">
        <v>821605.95979999995</v>
      </c>
      <c r="T138" s="1149">
        <v>31778.831818410563</v>
      </c>
    </row>
    <row r="139" spans="1:20" x14ac:dyDescent="0.25">
      <c r="A139" s="1147" t="s">
        <v>214</v>
      </c>
      <c r="B139" s="1148">
        <v>10000892</v>
      </c>
      <c r="C139" s="1148">
        <v>1</v>
      </c>
      <c r="D139" s="1150" t="s">
        <v>126</v>
      </c>
      <c r="E139" s="1148">
        <v>2023</v>
      </c>
      <c r="F139" s="1149">
        <v>1730916</v>
      </c>
      <c r="G139" s="1149">
        <v>2600442.9476305656</v>
      </c>
      <c r="H139" s="1149"/>
      <c r="I139" s="1149">
        <v>681186</v>
      </c>
      <c r="J139" s="1149">
        <v>990909.17223057256</v>
      </c>
      <c r="K139" s="1149">
        <v>18813</v>
      </c>
      <c r="L139" s="1149">
        <v>76948.586370000005</v>
      </c>
      <c r="M139" s="1149">
        <v>35513</v>
      </c>
      <c r="N139" s="1149">
        <v>1037391</v>
      </c>
      <c r="O139" s="1149">
        <v>0</v>
      </c>
      <c r="P139" s="1149">
        <v>0</v>
      </c>
      <c r="Q139" s="1149"/>
      <c r="R139" s="1149">
        <v>248670</v>
      </c>
      <c r="S139" s="1149">
        <v>897089.29252500006</v>
      </c>
      <c r="T139" s="1149">
        <v>3053.5297055725241</v>
      </c>
    </row>
    <row r="140" spans="1:20" x14ac:dyDescent="0.25">
      <c r="A140" s="1146" t="s">
        <v>214</v>
      </c>
      <c r="B140" s="1148">
        <v>10000892</v>
      </c>
      <c r="C140" s="1148">
        <v>1</v>
      </c>
      <c r="D140" s="1150" t="s">
        <v>126</v>
      </c>
      <c r="E140" s="1148">
        <v>2024</v>
      </c>
      <c r="F140" s="1146"/>
      <c r="G140" s="1149">
        <v>3002140.8387395516</v>
      </c>
      <c r="H140" s="1146"/>
      <c r="I140" s="1149"/>
      <c r="J140" s="1149">
        <v>1334413.1549410471</v>
      </c>
      <c r="K140" s="1146"/>
      <c r="L140" s="1149">
        <v>125740.03786</v>
      </c>
      <c r="M140" s="1146"/>
      <c r="N140" s="1146"/>
      <c r="O140" s="1146"/>
      <c r="P140" s="1146">
        <v>0</v>
      </c>
      <c r="Q140" s="1146"/>
      <c r="R140" s="1146"/>
      <c r="S140" s="1149">
        <v>1220505.6742</v>
      </c>
      <c r="T140" s="1149">
        <v>3053.5297055725241</v>
      </c>
    </row>
    <row r="141" spans="1:20" x14ac:dyDescent="0.25">
      <c r="A141" s="3"/>
      <c r="B141" s="3"/>
      <c r="C141" s="3"/>
      <c r="D141" s="3"/>
      <c r="E141" s="3"/>
      <c r="F141" s="3"/>
      <c r="G141" s="3"/>
      <c r="H141" s="3"/>
      <c r="I141" s="3"/>
      <c r="J141" s="3"/>
      <c r="K141" s="3"/>
      <c r="L141" s="3"/>
      <c r="M141" s="3"/>
      <c r="N141" s="3"/>
      <c r="O141" s="3"/>
      <c r="P141" s="3"/>
      <c r="Q141" s="3"/>
      <c r="R141" s="3"/>
      <c r="S141" s="3"/>
      <c r="T141" s="3"/>
    </row>
    <row r="142" spans="1:20" x14ac:dyDescent="0.25">
      <c r="A142" s="3"/>
      <c r="B142" s="3"/>
      <c r="C142" s="3"/>
      <c r="D142" s="3"/>
      <c r="E142" s="3"/>
      <c r="F142" s="3"/>
      <c r="G142" s="3"/>
      <c r="H142" s="3"/>
      <c r="I142" s="3"/>
      <c r="J142" s="3"/>
      <c r="K142" s="3"/>
      <c r="L142" s="3"/>
      <c r="M142" s="3"/>
      <c r="N142" s="3"/>
      <c r="O142" s="3"/>
      <c r="P142" s="3"/>
      <c r="Q142" s="3"/>
      <c r="R142" s="3"/>
      <c r="S142" s="3"/>
      <c r="T142" s="3"/>
    </row>
    <row r="143" spans="1:20" x14ac:dyDescent="0.25">
      <c r="A143" s="3"/>
      <c r="B143" s="3"/>
      <c r="C143" s="3"/>
      <c r="D143" s="3"/>
      <c r="E143" s="3"/>
      <c r="F143" s="3"/>
      <c r="G143" s="3"/>
      <c r="H143" s="3"/>
      <c r="I143" s="3"/>
      <c r="J143" s="3"/>
      <c r="K143" s="3"/>
      <c r="L143" s="3"/>
      <c r="M143" s="3"/>
      <c r="N143" s="3"/>
      <c r="O143" s="3"/>
      <c r="P143" s="3"/>
      <c r="Q143" s="3"/>
      <c r="R143" s="3"/>
      <c r="S143" s="3"/>
      <c r="T143" s="3"/>
    </row>
    <row r="144" spans="1:20" x14ac:dyDescent="0.25">
      <c r="A144" s="3"/>
      <c r="B144" s="3"/>
      <c r="C144" s="3"/>
      <c r="D144" s="3"/>
      <c r="E144" s="3"/>
      <c r="F144" s="3"/>
      <c r="G144" s="3"/>
      <c r="H144" s="3"/>
      <c r="I144" s="3"/>
      <c r="J144" s="3"/>
      <c r="K144" s="3"/>
      <c r="L144" s="3"/>
      <c r="M144" s="3"/>
      <c r="N144" s="3"/>
      <c r="O144" s="3"/>
      <c r="P144" s="3"/>
      <c r="Q144" s="3"/>
      <c r="R144" s="3"/>
      <c r="S144" s="3"/>
      <c r="T144" s="3"/>
    </row>
    <row r="145" spans="1:20" x14ac:dyDescent="0.25">
      <c r="A145" s="3"/>
      <c r="B145" s="3"/>
      <c r="C145" s="3"/>
      <c r="D145" s="3"/>
      <c r="E145" s="3"/>
      <c r="F145" s="3"/>
      <c r="G145" s="3"/>
      <c r="H145" s="3"/>
      <c r="I145" s="3"/>
      <c r="J145" s="3"/>
      <c r="K145" s="3"/>
      <c r="L145" s="3"/>
      <c r="M145" s="3"/>
      <c r="N145" s="3"/>
      <c r="O145" s="3"/>
      <c r="P145" s="3"/>
      <c r="Q145" s="3"/>
      <c r="R145" s="3"/>
      <c r="S145" s="3"/>
      <c r="T145" s="3"/>
    </row>
    <row r="146" spans="1:20" x14ac:dyDescent="0.25">
      <c r="A146" s="3"/>
      <c r="B146" s="3"/>
      <c r="C146" s="3"/>
      <c r="D146" s="3"/>
      <c r="E146" s="3"/>
      <c r="F146" s="3"/>
      <c r="G146" s="3"/>
      <c r="H146" s="3"/>
      <c r="I146" s="3"/>
      <c r="J146" s="3"/>
      <c r="K146" s="3"/>
      <c r="L146" s="3"/>
      <c r="M146" s="3"/>
      <c r="N146" s="3"/>
      <c r="O146" s="3"/>
      <c r="P146" s="3"/>
      <c r="Q146" s="3"/>
      <c r="R146" s="3"/>
      <c r="S146" s="3"/>
      <c r="T146" s="3"/>
    </row>
    <row r="147" spans="1:20" x14ac:dyDescent="0.25">
      <c r="A147" s="3"/>
      <c r="B147" s="3"/>
      <c r="C147" s="3"/>
      <c r="D147" s="3"/>
      <c r="E147" s="3"/>
      <c r="F147" s="3"/>
      <c r="G147" s="3"/>
      <c r="H147" s="3"/>
      <c r="I147" s="3"/>
      <c r="J147" s="3"/>
      <c r="K147" s="3"/>
      <c r="L147" s="3"/>
      <c r="M147" s="3"/>
      <c r="N147" s="3"/>
      <c r="O147" s="3"/>
      <c r="P147" s="3"/>
      <c r="Q147" s="3"/>
      <c r="R147" s="3"/>
      <c r="S147" s="3"/>
      <c r="T147" s="3"/>
    </row>
    <row r="148" spans="1:20" x14ac:dyDescent="0.25">
      <c r="A148" s="3"/>
      <c r="B148" s="3"/>
      <c r="C148" s="3"/>
      <c r="D148" s="3"/>
      <c r="E148" s="3"/>
      <c r="F148" s="3"/>
      <c r="G148" s="3"/>
      <c r="H148" s="3"/>
      <c r="I148" s="3"/>
      <c r="J148" s="3"/>
      <c r="K148" s="3"/>
      <c r="L148" s="3"/>
      <c r="M148" s="3"/>
      <c r="N148" s="3"/>
      <c r="O148" s="3"/>
      <c r="P148" s="3"/>
      <c r="Q148" s="3"/>
      <c r="R148" s="3"/>
      <c r="S148" s="3"/>
      <c r="T148" s="3"/>
    </row>
    <row r="149" spans="1:20" x14ac:dyDescent="0.25">
      <c r="A149" s="3"/>
      <c r="B149" s="3"/>
      <c r="C149" s="3"/>
      <c r="D149" s="3"/>
      <c r="E149" s="3"/>
      <c r="F149" s="3"/>
      <c r="G149" s="3"/>
      <c r="H149" s="3"/>
      <c r="I149" s="3"/>
      <c r="J149" s="3"/>
      <c r="K149" s="3"/>
      <c r="L149" s="3"/>
      <c r="M149" s="3"/>
      <c r="N149" s="3"/>
      <c r="O149" s="3"/>
      <c r="P149" s="3"/>
      <c r="Q149" s="3"/>
      <c r="R149" s="3"/>
      <c r="S149" s="3"/>
      <c r="T149" s="3"/>
    </row>
    <row r="150" spans="1:20" x14ac:dyDescent="0.25">
      <c r="A150" s="3"/>
      <c r="B150" s="3"/>
      <c r="C150" s="3"/>
      <c r="D150" s="3"/>
      <c r="E150" s="3"/>
      <c r="F150" s="3"/>
      <c r="G150" s="3"/>
      <c r="H150" s="3"/>
      <c r="I150" s="3"/>
      <c r="J150" s="3"/>
      <c r="K150" s="3"/>
      <c r="L150" s="3"/>
      <c r="M150" s="3"/>
      <c r="N150" s="3"/>
      <c r="O150" s="3"/>
      <c r="P150" s="3"/>
      <c r="Q150" s="3"/>
      <c r="R150" s="3"/>
      <c r="S150" s="3"/>
      <c r="T150" s="3"/>
    </row>
    <row r="151" spans="1:20" x14ac:dyDescent="0.25">
      <c r="A151" s="3"/>
      <c r="B151" s="3"/>
      <c r="C151" s="3"/>
      <c r="D151" s="3"/>
      <c r="E151" s="3"/>
      <c r="F151" s="3"/>
      <c r="G151" s="3"/>
      <c r="H151" s="3"/>
      <c r="I151" s="3"/>
      <c r="J151" s="3"/>
      <c r="K151" s="3"/>
      <c r="L151" s="3"/>
      <c r="M151" s="3"/>
      <c r="N151" s="3"/>
      <c r="O151" s="3"/>
      <c r="P151" s="3"/>
      <c r="Q151" s="3"/>
      <c r="R151" s="3"/>
      <c r="S151" s="3"/>
      <c r="T151" s="3"/>
    </row>
    <row r="152" spans="1:20" x14ac:dyDescent="0.25">
      <c r="A152" s="3"/>
      <c r="B152" s="3"/>
      <c r="C152" s="3"/>
      <c r="D152" s="3"/>
      <c r="E152" s="3"/>
      <c r="F152" s="3"/>
      <c r="G152" s="3"/>
      <c r="H152" s="3"/>
      <c r="I152" s="3"/>
      <c r="J152" s="3"/>
      <c r="K152" s="3"/>
      <c r="L152" s="3"/>
      <c r="M152" s="3"/>
      <c r="N152" s="3"/>
      <c r="O152" s="3"/>
      <c r="P152" s="3"/>
      <c r="Q152" s="3"/>
      <c r="R152" s="3"/>
      <c r="S152" s="3"/>
      <c r="T152" s="3"/>
    </row>
    <row r="153" spans="1:20" x14ac:dyDescent="0.25">
      <c r="A153" s="3"/>
      <c r="B153" s="3"/>
      <c r="C153" s="3"/>
      <c r="D153" s="3"/>
      <c r="E153" s="3"/>
      <c r="F153" s="3"/>
      <c r="G153" s="3"/>
      <c r="H153" s="3"/>
      <c r="I153" s="3"/>
      <c r="J153" s="3"/>
      <c r="K153" s="3"/>
      <c r="L153" s="3"/>
      <c r="M153" s="3"/>
      <c r="N153" s="3"/>
      <c r="O153" s="3"/>
      <c r="P153" s="3"/>
      <c r="Q153" s="3"/>
      <c r="R153" s="3"/>
      <c r="S153" s="3"/>
      <c r="T153" s="3"/>
    </row>
    <row r="154" spans="1:20" x14ac:dyDescent="0.25">
      <c r="A154" s="3"/>
      <c r="B154" s="3"/>
      <c r="C154" s="3"/>
      <c r="D154" s="3"/>
      <c r="E154" s="3"/>
      <c r="F154" s="3"/>
      <c r="G154" s="3"/>
      <c r="H154" s="3"/>
      <c r="I154" s="3"/>
      <c r="J154" s="3"/>
      <c r="K154" s="3"/>
      <c r="L154" s="3"/>
      <c r="M154" s="3"/>
      <c r="N154" s="3"/>
      <c r="O154" s="3"/>
      <c r="P154" s="3"/>
      <c r="Q154" s="3"/>
      <c r="R154" s="3"/>
      <c r="S154" s="3"/>
      <c r="T154" s="3"/>
    </row>
    <row r="155" spans="1:20" x14ac:dyDescent="0.25">
      <c r="A155" s="3"/>
      <c r="B155" s="3"/>
      <c r="C155" s="3"/>
      <c r="D155" s="3"/>
      <c r="E155" s="3"/>
      <c r="F155" s="3"/>
      <c r="G155" s="3"/>
      <c r="H155" s="3"/>
      <c r="I155" s="3"/>
      <c r="J155" s="3"/>
      <c r="K155" s="3"/>
      <c r="L155" s="3"/>
      <c r="M155" s="3"/>
      <c r="N155" s="3"/>
      <c r="O155" s="3"/>
      <c r="P155" s="3"/>
      <c r="Q155" s="3"/>
      <c r="R155" s="3"/>
      <c r="S155" s="3"/>
      <c r="T155" s="3"/>
    </row>
    <row r="156" spans="1:20" x14ac:dyDescent="0.25">
      <c r="A156" s="3"/>
      <c r="B156" s="3"/>
      <c r="C156" s="3"/>
      <c r="D156" s="3"/>
      <c r="E156" s="3"/>
      <c r="F156" s="3"/>
      <c r="G156" s="3"/>
      <c r="H156" s="3"/>
      <c r="I156" s="3"/>
      <c r="J156" s="3"/>
      <c r="K156" s="3"/>
      <c r="L156" s="3"/>
      <c r="M156" s="3"/>
      <c r="N156" s="3"/>
      <c r="O156" s="3"/>
      <c r="P156" s="3"/>
      <c r="Q156" s="3"/>
      <c r="R156" s="3"/>
      <c r="S156" s="3"/>
      <c r="T156" s="3"/>
    </row>
    <row r="157" spans="1:20" x14ac:dyDescent="0.25">
      <c r="A157" s="3"/>
      <c r="B157" s="3"/>
      <c r="C157" s="3"/>
      <c r="D157" s="3"/>
      <c r="E157" s="3"/>
      <c r="F157" s="3"/>
      <c r="G157" s="3"/>
      <c r="H157" s="3"/>
      <c r="I157" s="3"/>
      <c r="J157" s="3"/>
      <c r="K157" s="3"/>
      <c r="L157" s="3"/>
      <c r="M157" s="3"/>
      <c r="N157" s="3"/>
      <c r="O157" s="3"/>
      <c r="P157" s="3"/>
      <c r="Q157" s="3"/>
      <c r="R157" s="3"/>
      <c r="S157" s="3"/>
      <c r="T157" s="3"/>
    </row>
    <row r="158" spans="1:20" x14ac:dyDescent="0.25">
      <c r="A158" s="3"/>
      <c r="B158" s="3"/>
      <c r="C158" s="3"/>
      <c r="D158" s="3"/>
      <c r="E158" s="3"/>
      <c r="F158" s="3"/>
      <c r="G158" s="3"/>
      <c r="H158" s="3"/>
      <c r="I158" s="3"/>
      <c r="J158" s="3"/>
      <c r="K158" s="3"/>
      <c r="L158" s="3"/>
      <c r="M158" s="3"/>
      <c r="N158" s="3"/>
      <c r="O158" s="3"/>
      <c r="P158" s="3"/>
      <c r="Q158" s="3"/>
      <c r="R158" s="3"/>
      <c r="S158" s="3"/>
      <c r="T158" s="3"/>
    </row>
    <row r="159" spans="1:20" x14ac:dyDescent="0.25">
      <c r="A159" s="3"/>
      <c r="B159" s="3"/>
      <c r="C159" s="3"/>
      <c r="D159" s="3"/>
      <c r="E159" s="3"/>
      <c r="F159" s="3"/>
      <c r="G159" s="3"/>
      <c r="H159" s="3"/>
      <c r="I159" s="3"/>
      <c r="J159" s="3"/>
      <c r="K159" s="3"/>
      <c r="L159" s="3"/>
      <c r="M159" s="3"/>
      <c r="N159" s="3"/>
      <c r="O159" s="3"/>
      <c r="P159" s="3"/>
      <c r="Q159" s="3"/>
      <c r="R159" s="3"/>
      <c r="S159" s="3"/>
      <c r="T159" s="3"/>
    </row>
    <row r="160" spans="1:20" x14ac:dyDescent="0.25">
      <c r="A160" s="3"/>
      <c r="B160" s="3"/>
      <c r="C160" s="3"/>
      <c r="D160" s="3"/>
      <c r="E160" s="3"/>
      <c r="F160" s="3"/>
      <c r="G160" s="3"/>
      <c r="H160" s="3"/>
      <c r="I160" s="3"/>
      <c r="J160" s="3"/>
      <c r="K160" s="3"/>
      <c r="L160" s="3"/>
      <c r="M160" s="3"/>
      <c r="N160" s="3"/>
      <c r="O160" s="3"/>
      <c r="P160" s="3"/>
      <c r="Q160" s="3"/>
      <c r="R160" s="3"/>
      <c r="S160" s="3"/>
      <c r="T160" s="3"/>
    </row>
    <row r="161" spans="1:20" x14ac:dyDescent="0.25">
      <c r="A161" s="3"/>
      <c r="B161" s="3"/>
      <c r="C161" s="3"/>
      <c r="D161" s="3"/>
      <c r="E161" s="3"/>
      <c r="F161" s="3"/>
      <c r="G161" s="3"/>
      <c r="H161" s="3"/>
      <c r="I161" s="3"/>
      <c r="J161" s="3"/>
      <c r="K161" s="3"/>
      <c r="L161" s="3"/>
      <c r="M161" s="3"/>
      <c r="N161" s="3"/>
      <c r="O161" s="3"/>
      <c r="P161" s="3"/>
      <c r="Q161" s="3"/>
      <c r="R161" s="3"/>
      <c r="S161" s="3"/>
      <c r="T161" s="3"/>
    </row>
    <row r="162" spans="1:20" x14ac:dyDescent="0.25">
      <c r="A162" s="3"/>
      <c r="B162" s="3"/>
      <c r="C162" s="3"/>
      <c r="D162" s="3"/>
      <c r="E162" s="3"/>
      <c r="F162" s="3"/>
      <c r="G162" s="3"/>
      <c r="H162" s="3"/>
      <c r="I162" s="3"/>
      <c r="J162" s="3"/>
      <c r="K162" s="3"/>
      <c r="L162" s="3"/>
      <c r="M162" s="3"/>
      <c r="N162" s="3"/>
      <c r="O162" s="3"/>
      <c r="P162" s="3"/>
      <c r="Q162" s="3"/>
      <c r="R162" s="3"/>
      <c r="S162" s="3"/>
      <c r="T162" s="3"/>
    </row>
    <row r="163" spans="1:20" x14ac:dyDescent="0.25">
      <c r="A163" s="3"/>
      <c r="B163" s="3"/>
      <c r="C163" s="3"/>
      <c r="D163" s="3"/>
      <c r="E163" s="3"/>
      <c r="F163" s="3"/>
      <c r="G163" s="3"/>
      <c r="H163" s="3"/>
      <c r="I163" s="3"/>
      <c r="J163" s="3"/>
      <c r="K163" s="3"/>
      <c r="L163" s="3"/>
      <c r="M163" s="3"/>
      <c r="N163" s="3"/>
      <c r="O163" s="3"/>
      <c r="P163" s="3"/>
      <c r="Q163" s="3"/>
      <c r="R163" s="3"/>
      <c r="S163" s="3"/>
      <c r="T163" s="3"/>
    </row>
    <row r="164" spans="1:20" x14ac:dyDescent="0.25">
      <c r="A164" s="3"/>
      <c r="B164" s="3"/>
      <c r="C164" s="3"/>
      <c r="D164" s="3"/>
      <c r="E164" s="3"/>
      <c r="F164" s="3"/>
      <c r="G164" s="3"/>
      <c r="H164" s="3"/>
      <c r="I164" s="3"/>
      <c r="J164" s="3"/>
      <c r="K164" s="3"/>
      <c r="L164" s="3"/>
      <c r="M164" s="3"/>
      <c r="N164" s="3"/>
      <c r="O164" s="3"/>
      <c r="P164" s="3"/>
      <c r="Q164" s="3"/>
      <c r="R164" s="3"/>
      <c r="S164" s="3"/>
      <c r="T164" s="3"/>
    </row>
    <row r="165" spans="1:20" x14ac:dyDescent="0.25">
      <c r="A165" s="3"/>
      <c r="B165" s="3"/>
      <c r="C165" s="3"/>
      <c r="D165" s="3"/>
      <c r="E165" s="3"/>
      <c r="F165" s="3"/>
      <c r="G165" s="3"/>
      <c r="H165" s="3"/>
      <c r="I165" s="3"/>
      <c r="J165" s="3"/>
      <c r="K165" s="3"/>
      <c r="L165" s="3"/>
      <c r="M165" s="3"/>
      <c r="N165" s="3"/>
      <c r="O165" s="3"/>
      <c r="P165" s="3"/>
      <c r="Q165" s="3"/>
      <c r="R165" s="3"/>
      <c r="S165" s="3"/>
      <c r="T165" s="3"/>
    </row>
    <row r="166" spans="1:20" x14ac:dyDescent="0.25">
      <c r="A166" s="3"/>
      <c r="B166" s="3"/>
      <c r="C166" s="3"/>
      <c r="D166" s="3"/>
      <c r="E166" s="3"/>
      <c r="F166" s="3"/>
      <c r="G166" s="3"/>
      <c r="H166" s="3"/>
      <c r="I166" s="3"/>
      <c r="J166" s="3"/>
      <c r="K166" s="3"/>
      <c r="L166" s="3"/>
      <c r="M166" s="3"/>
      <c r="N166" s="3"/>
      <c r="O166" s="3"/>
      <c r="P166" s="3"/>
      <c r="Q166" s="3"/>
      <c r="R166" s="3"/>
      <c r="S166" s="3"/>
      <c r="T166" s="3"/>
    </row>
    <row r="167" spans="1:20" x14ac:dyDescent="0.25">
      <c r="A167" s="3"/>
      <c r="B167" s="3"/>
      <c r="C167" s="3"/>
      <c r="D167" s="3"/>
      <c r="E167" s="3"/>
      <c r="F167" s="3"/>
      <c r="G167" s="3"/>
      <c r="H167" s="3"/>
      <c r="I167" s="3"/>
      <c r="J167" s="3"/>
      <c r="K167" s="3"/>
      <c r="L167" s="3"/>
      <c r="M167" s="3"/>
      <c r="N167" s="3"/>
      <c r="O167" s="3"/>
      <c r="P167" s="3"/>
      <c r="Q167" s="3"/>
      <c r="R167" s="3"/>
      <c r="S167" s="3"/>
      <c r="T167" s="3"/>
    </row>
    <row r="168" spans="1:20" x14ac:dyDescent="0.25">
      <c r="A168" s="3"/>
      <c r="B168" s="3"/>
      <c r="C168" s="3"/>
      <c r="D168" s="3"/>
      <c r="E168" s="3"/>
      <c r="F168" s="3"/>
      <c r="G168" s="3"/>
      <c r="H168" s="3"/>
      <c r="I168" s="3"/>
      <c r="J168" s="3"/>
      <c r="K168" s="3"/>
      <c r="L168" s="3"/>
      <c r="M168" s="3"/>
      <c r="N168" s="3"/>
      <c r="O168" s="3"/>
      <c r="P168" s="3"/>
      <c r="Q168" s="3"/>
      <c r="R168" s="3"/>
      <c r="S168" s="3"/>
      <c r="T168" s="3"/>
    </row>
    <row r="169" spans="1:20" x14ac:dyDescent="0.25">
      <c r="A169" s="3"/>
      <c r="B169" s="3"/>
      <c r="C169" s="3"/>
      <c r="D169" s="3"/>
      <c r="E169" s="3"/>
      <c r="F169" s="3"/>
      <c r="G169" s="3"/>
      <c r="H169" s="3"/>
      <c r="I169" s="3"/>
      <c r="J169" s="3"/>
      <c r="K169" s="3"/>
      <c r="L169" s="3"/>
      <c r="M169" s="3"/>
      <c r="N169" s="3"/>
      <c r="O169" s="3"/>
      <c r="P169" s="3"/>
      <c r="Q169" s="3"/>
      <c r="R169" s="3"/>
      <c r="S169" s="3"/>
      <c r="T169" s="3"/>
    </row>
    <row r="170" spans="1:20" x14ac:dyDescent="0.25">
      <c r="A170" s="3"/>
      <c r="B170" s="3"/>
      <c r="C170" s="3"/>
      <c r="D170" s="3"/>
      <c r="E170" s="3"/>
      <c r="F170" s="3"/>
      <c r="G170" s="3"/>
      <c r="H170" s="3"/>
      <c r="I170" s="3"/>
      <c r="J170" s="3"/>
      <c r="K170" s="3"/>
      <c r="L170" s="3"/>
      <c r="M170" s="3"/>
      <c r="N170" s="3"/>
      <c r="O170" s="3"/>
      <c r="P170" s="3"/>
      <c r="Q170" s="3"/>
      <c r="R170" s="3"/>
      <c r="S170" s="3"/>
      <c r="T170" s="3"/>
    </row>
    <row r="171" spans="1:20" x14ac:dyDescent="0.25">
      <c r="A171" s="3"/>
      <c r="B171" s="3"/>
      <c r="C171" s="3"/>
      <c r="D171" s="3"/>
      <c r="E171" s="3"/>
      <c r="F171" s="3"/>
      <c r="G171" s="3"/>
      <c r="H171" s="3"/>
      <c r="I171" s="3"/>
      <c r="J171" s="3"/>
      <c r="K171" s="3"/>
      <c r="L171" s="3"/>
      <c r="M171" s="3"/>
      <c r="N171" s="3"/>
      <c r="O171" s="3"/>
      <c r="P171" s="3"/>
      <c r="Q171" s="3"/>
      <c r="R171" s="3"/>
      <c r="S171" s="3"/>
      <c r="T171" s="3"/>
    </row>
    <row r="172" spans="1:20" x14ac:dyDescent="0.25">
      <c r="A172" s="3"/>
      <c r="B172" s="3"/>
      <c r="C172" s="3"/>
      <c r="D172" s="3"/>
      <c r="E172" s="3"/>
      <c r="F172" s="3"/>
      <c r="G172" s="3"/>
      <c r="H172" s="3"/>
      <c r="I172" s="3"/>
      <c r="J172" s="3"/>
      <c r="K172" s="3"/>
      <c r="L172" s="3"/>
      <c r="M172" s="3"/>
      <c r="N172" s="3"/>
      <c r="O172" s="3"/>
      <c r="P172" s="3"/>
      <c r="Q172" s="3"/>
      <c r="R172" s="3"/>
      <c r="S172" s="3"/>
      <c r="T172" s="3"/>
    </row>
    <row r="173" spans="1:20" x14ac:dyDescent="0.25">
      <c r="A173" s="3"/>
      <c r="B173" s="3"/>
      <c r="C173" s="3"/>
      <c r="D173" s="3"/>
      <c r="E173" s="3"/>
      <c r="F173" s="3"/>
      <c r="G173" s="3"/>
      <c r="H173" s="3"/>
      <c r="I173" s="3"/>
      <c r="J173" s="3"/>
      <c r="K173" s="3"/>
      <c r="L173" s="3"/>
      <c r="M173" s="3"/>
      <c r="N173" s="3"/>
      <c r="O173" s="3"/>
      <c r="P173" s="3"/>
      <c r="Q173" s="3"/>
      <c r="R173" s="3"/>
      <c r="S173" s="3"/>
      <c r="T173" s="3"/>
    </row>
    <row r="174" spans="1:20" x14ac:dyDescent="0.25">
      <c r="A174" s="3"/>
      <c r="B174" s="3"/>
      <c r="C174" s="3"/>
      <c r="D174" s="3"/>
      <c r="E174" s="3"/>
      <c r="F174" s="3"/>
      <c r="G174" s="3"/>
      <c r="H174" s="3"/>
      <c r="I174" s="3"/>
      <c r="J174" s="3"/>
      <c r="K174" s="3"/>
      <c r="L174" s="3"/>
      <c r="M174" s="3"/>
      <c r="N174" s="3"/>
      <c r="O174" s="3"/>
      <c r="P174" s="3"/>
      <c r="Q174" s="3"/>
      <c r="R174" s="3"/>
      <c r="S174" s="3"/>
      <c r="T174" s="3"/>
    </row>
    <row r="175" spans="1:20" x14ac:dyDescent="0.25">
      <c r="A175" s="3"/>
      <c r="B175" s="3"/>
      <c r="C175" s="3"/>
      <c r="D175" s="3"/>
      <c r="E175" s="3"/>
      <c r="F175" s="3"/>
      <c r="G175" s="3"/>
      <c r="H175" s="3"/>
      <c r="I175" s="3"/>
      <c r="J175" s="3"/>
      <c r="K175" s="3"/>
      <c r="L175" s="3"/>
      <c r="M175" s="3"/>
      <c r="N175" s="3"/>
      <c r="O175" s="3"/>
      <c r="P175" s="3"/>
      <c r="Q175" s="3"/>
      <c r="R175" s="3"/>
      <c r="S175" s="3"/>
      <c r="T175" s="3"/>
    </row>
    <row r="176" spans="1:20" x14ac:dyDescent="0.25">
      <c r="A176" s="3"/>
      <c r="B176" s="3"/>
      <c r="C176" s="3"/>
      <c r="D176" s="3"/>
      <c r="E176" s="3"/>
      <c r="F176" s="3"/>
      <c r="G176" s="3"/>
      <c r="H176" s="3"/>
      <c r="I176" s="3"/>
      <c r="J176" s="3"/>
      <c r="K176" s="3"/>
      <c r="L176" s="3"/>
      <c r="M176" s="3"/>
      <c r="N176" s="3"/>
      <c r="O176" s="3"/>
      <c r="P176" s="3"/>
      <c r="Q176" s="3"/>
      <c r="R176" s="3"/>
      <c r="S176" s="3"/>
      <c r="T176" s="3"/>
    </row>
    <row r="177" spans="1:20" x14ac:dyDescent="0.25">
      <c r="A177" s="3"/>
      <c r="B177" s="3"/>
      <c r="C177" s="3"/>
      <c r="D177" s="3"/>
      <c r="E177" s="3"/>
      <c r="F177" s="3"/>
      <c r="G177" s="3"/>
      <c r="H177" s="3"/>
      <c r="I177" s="3"/>
      <c r="J177" s="3"/>
      <c r="K177" s="3"/>
      <c r="L177" s="3"/>
      <c r="M177" s="3"/>
      <c r="N177" s="3"/>
      <c r="O177" s="3"/>
      <c r="P177" s="3"/>
      <c r="Q177" s="3"/>
      <c r="R177" s="3"/>
      <c r="S177" s="3"/>
      <c r="T177" s="3"/>
    </row>
    <row r="178" spans="1:20" x14ac:dyDescent="0.25">
      <c r="A178" s="3"/>
      <c r="B178" s="3"/>
      <c r="C178" s="3"/>
      <c r="D178" s="3"/>
      <c r="E178" s="3"/>
      <c r="F178" s="3"/>
      <c r="G178" s="3"/>
      <c r="H178" s="3"/>
      <c r="I178" s="3"/>
      <c r="J178" s="3"/>
      <c r="K178" s="3"/>
      <c r="L178" s="3"/>
      <c r="M178" s="3"/>
      <c r="N178" s="3"/>
      <c r="O178" s="3"/>
      <c r="P178" s="3"/>
      <c r="Q178" s="3"/>
      <c r="R178" s="3"/>
      <c r="S178" s="3"/>
      <c r="T178" s="3"/>
    </row>
    <row r="179" spans="1:20" x14ac:dyDescent="0.25">
      <c r="A179" s="3"/>
      <c r="B179" s="3"/>
      <c r="C179" s="3"/>
      <c r="D179" s="3"/>
      <c r="E179" s="3"/>
      <c r="F179" s="3"/>
      <c r="G179" s="3"/>
      <c r="H179" s="3"/>
      <c r="I179" s="3"/>
      <c r="J179" s="3"/>
      <c r="K179" s="3"/>
      <c r="L179" s="3"/>
      <c r="M179" s="3"/>
      <c r="N179" s="3"/>
      <c r="O179" s="3"/>
      <c r="P179" s="3"/>
      <c r="Q179" s="3"/>
      <c r="R179" s="3"/>
      <c r="S179" s="3"/>
      <c r="T179" s="3"/>
    </row>
    <row r="180" spans="1:20" x14ac:dyDescent="0.25">
      <c r="A180" s="3"/>
      <c r="B180" s="3"/>
      <c r="C180" s="3"/>
      <c r="D180" s="3"/>
      <c r="E180" s="3"/>
      <c r="F180" s="3"/>
      <c r="G180" s="3"/>
      <c r="H180" s="3"/>
      <c r="I180" s="3"/>
      <c r="J180" s="3"/>
      <c r="K180" s="3"/>
      <c r="L180" s="3"/>
      <c r="M180" s="3"/>
      <c r="N180" s="3"/>
      <c r="O180" s="3"/>
      <c r="P180" s="3"/>
      <c r="Q180" s="3"/>
      <c r="R180" s="3"/>
      <c r="S180" s="3"/>
      <c r="T180" s="3"/>
    </row>
    <row r="181" spans="1:20" x14ac:dyDescent="0.25">
      <c r="A181" s="3"/>
      <c r="B181" s="3"/>
      <c r="C181" s="3"/>
      <c r="D181" s="3"/>
      <c r="E181" s="3"/>
      <c r="F181" s="3"/>
      <c r="G181" s="3"/>
      <c r="H181" s="3"/>
      <c r="I181" s="3"/>
      <c r="J181" s="3"/>
      <c r="K181" s="3"/>
      <c r="L181" s="3"/>
      <c r="M181" s="3"/>
      <c r="N181" s="3"/>
      <c r="O181" s="3"/>
      <c r="P181" s="3"/>
      <c r="Q181" s="3"/>
      <c r="R181" s="3"/>
      <c r="S181" s="3"/>
      <c r="T181" s="3"/>
    </row>
    <row r="182" spans="1:20" x14ac:dyDescent="0.25">
      <c r="A182" s="3"/>
      <c r="B182" s="3"/>
      <c r="C182" s="3"/>
      <c r="D182" s="3"/>
      <c r="E182" s="3"/>
      <c r="F182" s="3"/>
      <c r="G182" s="3"/>
      <c r="H182" s="3"/>
      <c r="I182" s="3"/>
      <c r="J182" s="3"/>
      <c r="K182" s="3"/>
      <c r="L182" s="3"/>
      <c r="M182" s="3"/>
      <c r="N182" s="3"/>
      <c r="O182" s="3"/>
      <c r="P182" s="3"/>
      <c r="Q182" s="3"/>
      <c r="R182" s="3"/>
      <c r="S182" s="3"/>
      <c r="T182" s="3"/>
    </row>
    <row r="183" spans="1:20" x14ac:dyDescent="0.25">
      <c r="A183" s="3"/>
      <c r="B183" s="3"/>
      <c r="C183" s="3"/>
      <c r="D183" s="3"/>
      <c r="E183" s="3"/>
      <c r="F183" s="3"/>
      <c r="G183" s="3"/>
      <c r="H183" s="3"/>
      <c r="I183" s="3"/>
      <c r="J183" s="3"/>
      <c r="K183" s="3"/>
      <c r="L183" s="3"/>
      <c r="M183" s="3"/>
      <c r="N183" s="3"/>
      <c r="O183" s="3"/>
      <c r="P183" s="3"/>
      <c r="Q183" s="3"/>
      <c r="R183" s="3"/>
      <c r="S183" s="3"/>
      <c r="T183" s="3"/>
    </row>
    <row r="184" spans="1:20" x14ac:dyDescent="0.25">
      <c r="A184" s="3"/>
      <c r="B184" s="3"/>
      <c r="C184" s="3"/>
      <c r="D184" s="3"/>
      <c r="E184" s="3"/>
      <c r="F184" s="3"/>
      <c r="G184" s="3"/>
      <c r="H184" s="3"/>
      <c r="I184" s="3"/>
      <c r="J184" s="3"/>
      <c r="K184" s="3"/>
      <c r="L184" s="3"/>
      <c r="M184" s="3"/>
      <c r="N184" s="3"/>
      <c r="O184" s="3"/>
      <c r="P184" s="3"/>
      <c r="Q184" s="3"/>
      <c r="R184" s="3"/>
      <c r="S184" s="3"/>
      <c r="T184" s="3"/>
    </row>
    <row r="185" spans="1:20" x14ac:dyDescent="0.25">
      <c r="A185" s="3"/>
      <c r="B185" s="3"/>
      <c r="C185" s="3"/>
      <c r="D185" s="3"/>
      <c r="E185" s="3"/>
      <c r="F185" s="3"/>
      <c r="G185" s="3"/>
      <c r="H185" s="3"/>
      <c r="I185" s="3"/>
      <c r="J185" s="3"/>
      <c r="K185" s="3"/>
      <c r="L185" s="3"/>
      <c r="M185" s="3"/>
      <c r="N185" s="3"/>
      <c r="O185" s="3"/>
      <c r="P185" s="3"/>
      <c r="Q185" s="3"/>
      <c r="R185" s="3"/>
      <c r="S185" s="3"/>
      <c r="T185" s="3"/>
    </row>
    <row r="186" spans="1:20" x14ac:dyDescent="0.25">
      <c r="A186" s="3"/>
      <c r="B186" s="3"/>
      <c r="C186" s="3"/>
      <c r="D186" s="3"/>
      <c r="E186" s="3"/>
      <c r="F186" s="3"/>
      <c r="G186" s="3"/>
      <c r="H186" s="3"/>
      <c r="I186" s="3"/>
      <c r="J186" s="3"/>
      <c r="K186" s="3"/>
      <c r="L186" s="3"/>
      <c r="M186" s="3"/>
      <c r="N186" s="3"/>
      <c r="O186" s="3"/>
      <c r="P186" s="3"/>
      <c r="Q186" s="3"/>
      <c r="R186" s="3"/>
      <c r="S186" s="3"/>
      <c r="T186" s="3"/>
    </row>
    <row r="187" spans="1:20" x14ac:dyDescent="0.25">
      <c r="A187" s="3"/>
      <c r="B187" s="3"/>
      <c r="C187" s="3"/>
      <c r="D187" s="3"/>
      <c r="E187" s="3"/>
      <c r="F187" s="3"/>
      <c r="G187" s="3"/>
      <c r="H187" s="3"/>
      <c r="I187" s="3"/>
      <c r="J187" s="3"/>
      <c r="K187" s="3"/>
      <c r="L187" s="3"/>
      <c r="M187" s="3"/>
      <c r="N187" s="3"/>
      <c r="O187" s="3"/>
      <c r="P187" s="3"/>
      <c r="Q187" s="3"/>
      <c r="R187" s="3"/>
      <c r="S187" s="3"/>
      <c r="T187" s="3"/>
    </row>
    <row r="188" spans="1:20" x14ac:dyDescent="0.25">
      <c r="A188" s="3"/>
      <c r="B188" s="3"/>
      <c r="C188" s="3"/>
      <c r="D188" s="3"/>
      <c r="E188" s="3"/>
      <c r="F188" s="3"/>
      <c r="G188" s="3"/>
      <c r="H188" s="3"/>
      <c r="I188" s="3"/>
      <c r="J188" s="3"/>
      <c r="K188" s="3"/>
      <c r="L188" s="3"/>
      <c r="M188" s="3"/>
      <c r="N188" s="3"/>
      <c r="O188" s="3"/>
      <c r="P188" s="3"/>
      <c r="Q188" s="3"/>
      <c r="R188" s="3"/>
      <c r="S188" s="3"/>
      <c r="T188" s="3"/>
    </row>
    <row r="189" spans="1:20" x14ac:dyDescent="0.25">
      <c r="A189" s="3"/>
      <c r="B189" s="3"/>
      <c r="C189" s="3"/>
      <c r="D189" s="3"/>
      <c r="E189" s="3"/>
      <c r="F189" s="3"/>
      <c r="G189" s="3"/>
      <c r="H189" s="3"/>
      <c r="I189" s="3"/>
      <c r="J189" s="3"/>
      <c r="K189" s="3"/>
      <c r="L189" s="3"/>
      <c r="M189" s="3"/>
      <c r="N189" s="3"/>
      <c r="O189" s="3"/>
      <c r="P189" s="3"/>
      <c r="Q189" s="3"/>
      <c r="R189" s="3"/>
      <c r="S189" s="3"/>
      <c r="T189" s="3"/>
    </row>
    <row r="190" spans="1:20" x14ac:dyDescent="0.25">
      <c r="A190" s="3"/>
      <c r="B190" s="3"/>
      <c r="C190" s="3"/>
      <c r="D190" s="3"/>
      <c r="E190" s="3"/>
      <c r="F190" s="3"/>
      <c r="G190" s="3"/>
      <c r="H190" s="3"/>
      <c r="I190" s="3"/>
      <c r="J190" s="3"/>
      <c r="K190" s="3"/>
      <c r="L190" s="3"/>
      <c r="M190" s="3"/>
      <c r="N190" s="3"/>
      <c r="O190" s="3"/>
      <c r="P190" s="3"/>
      <c r="Q190" s="3"/>
      <c r="R190" s="3"/>
      <c r="S190" s="3"/>
      <c r="T190" s="3"/>
    </row>
    <row r="191" spans="1:20" x14ac:dyDescent="0.25">
      <c r="A191" s="3"/>
      <c r="B191" s="3"/>
      <c r="C191" s="3"/>
      <c r="D191" s="3"/>
      <c r="E191" s="3"/>
      <c r="F191" s="3"/>
      <c r="G191" s="3"/>
      <c r="H191" s="3"/>
      <c r="I191" s="3"/>
      <c r="J191" s="3"/>
      <c r="K191" s="3"/>
      <c r="L191" s="3"/>
      <c r="M191" s="3"/>
      <c r="N191" s="3"/>
      <c r="O191" s="3"/>
      <c r="P191" s="3"/>
      <c r="Q191" s="3"/>
      <c r="R191" s="3"/>
      <c r="S191" s="3"/>
      <c r="T191" s="3"/>
    </row>
    <row r="192" spans="1:20" x14ac:dyDescent="0.25">
      <c r="A192" s="3"/>
      <c r="B192" s="3"/>
      <c r="C192" s="3"/>
      <c r="D192" s="3"/>
      <c r="E192" s="3"/>
      <c r="F192" s="3"/>
      <c r="G192" s="3"/>
      <c r="H192" s="3"/>
      <c r="I192" s="3"/>
      <c r="J192" s="3"/>
      <c r="K192" s="3"/>
      <c r="L192" s="3"/>
      <c r="M192" s="3"/>
      <c r="N192" s="3"/>
      <c r="O192" s="3"/>
      <c r="P192" s="3"/>
      <c r="Q192" s="3"/>
      <c r="R192" s="3"/>
      <c r="S192" s="3"/>
      <c r="T192" s="3"/>
    </row>
    <row r="193" spans="1:20" x14ac:dyDescent="0.25">
      <c r="A193" s="3"/>
      <c r="B193" s="3"/>
      <c r="C193" s="3"/>
      <c r="D193" s="3"/>
      <c r="E193" s="3"/>
      <c r="F193" s="3"/>
      <c r="G193" s="3"/>
      <c r="H193" s="3"/>
      <c r="I193" s="3"/>
      <c r="J193" s="3"/>
      <c r="K193" s="3"/>
      <c r="L193" s="3"/>
      <c r="M193" s="3"/>
      <c r="N193" s="3"/>
      <c r="O193" s="3"/>
      <c r="P193" s="3"/>
      <c r="Q193" s="3"/>
      <c r="R193" s="3"/>
      <c r="S193" s="3"/>
      <c r="T193" s="3"/>
    </row>
    <row r="194" spans="1:20" x14ac:dyDescent="0.25">
      <c r="A194" s="3"/>
      <c r="B194" s="3"/>
      <c r="C194" s="3"/>
      <c r="D194" s="3"/>
      <c r="E194" s="3"/>
      <c r="F194" s="3"/>
      <c r="G194" s="3"/>
      <c r="H194" s="3"/>
      <c r="I194" s="3"/>
      <c r="J194" s="3"/>
      <c r="K194" s="3"/>
      <c r="L194" s="3"/>
      <c r="M194" s="3"/>
      <c r="N194" s="3"/>
      <c r="O194" s="3"/>
      <c r="P194" s="3"/>
      <c r="Q194" s="3"/>
      <c r="R194" s="3"/>
      <c r="S194" s="3"/>
      <c r="T194" s="3"/>
    </row>
    <row r="195" spans="1:20" x14ac:dyDescent="0.25">
      <c r="A195" s="3"/>
      <c r="B195" s="3"/>
      <c r="C195" s="3"/>
      <c r="D195" s="3"/>
      <c r="E195" s="3"/>
      <c r="F195" s="3"/>
      <c r="G195" s="3"/>
      <c r="H195" s="3"/>
      <c r="I195" s="3"/>
      <c r="J195" s="3"/>
      <c r="K195" s="3"/>
      <c r="L195" s="3"/>
      <c r="M195" s="3"/>
      <c r="N195" s="3"/>
      <c r="O195" s="3"/>
      <c r="P195" s="3"/>
      <c r="Q195" s="3"/>
      <c r="R195" s="3"/>
      <c r="S195" s="3"/>
      <c r="T195" s="3"/>
    </row>
    <row r="196" spans="1:20" x14ac:dyDescent="0.25">
      <c r="A196" s="3"/>
      <c r="B196" s="3"/>
      <c r="C196" s="3"/>
      <c r="D196" s="3"/>
      <c r="E196" s="3"/>
      <c r="F196" s="3"/>
      <c r="G196" s="3"/>
      <c r="H196" s="3"/>
      <c r="I196" s="3"/>
      <c r="J196" s="3"/>
      <c r="K196" s="3"/>
      <c r="L196" s="3"/>
      <c r="M196" s="3"/>
      <c r="N196" s="3"/>
      <c r="O196" s="3"/>
      <c r="P196" s="3"/>
      <c r="Q196" s="3"/>
      <c r="R196" s="3"/>
      <c r="S196" s="3"/>
      <c r="T196" s="3"/>
    </row>
    <row r="197" spans="1:20" x14ac:dyDescent="0.25">
      <c r="A197" s="3"/>
      <c r="B197" s="3"/>
      <c r="C197" s="3"/>
      <c r="D197" s="3"/>
      <c r="E197" s="3"/>
      <c r="F197" s="3"/>
      <c r="G197" s="3"/>
      <c r="H197" s="3"/>
      <c r="I197" s="3"/>
      <c r="J197" s="3"/>
      <c r="K197" s="3"/>
      <c r="L197" s="3"/>
      <c r="M197" s="3"/>
      <c r="N197" s="3"/>
      <c r="O197" s="3"/>
      <c r="P197" s="3"/>
      <c r="Q197" s="3"/>
      <c r="R197" s="3"/>
      <c r="S197" s="3"/>
      <c r="T197" s="3"/>
    </row>
    <row r="198" spans="1:20" x14ac:dyDescent="0.25">
      <c r="A198" s="3"/>
      <c r="B198" s="3"/>
      <c r="C198" s="3"/>
      <c r="D198" s="3"/>
      <c r="E198" s="3"/>
      <c r="F198" s="3"/>
      <c r="G198" s="3"/>
      <c r="H198" s="3"/>
      <c r="I198" s="3"/>
      <c r="J198" s="3"/>
      <c r="K198" s="3"/>
      <c r="L198" s="3"/>
      <c r="M198" s="3"/>
      <c r="N198" s="3"/>
      <c r="O198" s="3"/>
      <c r="P198" s="3"/>
      <c r="Q198" s="3"/>
      <c r="R198" s="3"/>
      <c r="S198" s="3"/>
      <c r="T198" s="3"/>
    </row>
    <row r="199" spans="1:20" x14ac:dyDescent="0.25">
      <c r="A199" s="3"/>
      <c r="B199" s="3"/>
      <c r="C199" s="3"/>
      <c r="D199" s="3"/>
      <c r="E199" s="3"/>
      <c r="F199" s="3"/>
      <c r="G199" s="3"/>
      <c r="H199" s="3"/>
      <c r="I199" s="3"/>
      <c r="J199" s="3"/>
      <c r="K199" s="3"/>
      <c r="L199" s="3"/>
      <c r="M199" s="3"/>
      <c r="N199" s="3"/>
      <c r="O199" s="3"/>
      <c r="P199" s="3"/>
      <c r="Q199" s="3"/>
      <c r="R199" s="3"/>
      <c r="S199" s="3"/>
      <c r="T199" s="3"/>
    </row>
    <row r="200" spans="1:20" x14ac:dyDescent="0.25">
      <c r="A200" s="3"/>
      <c r="B200" s="3"/>
      <c r="C200" s="3"/>
      <c r="D200" s="3"/>
      <c r="E200" s="3"/>
      <c r="F200" s="3"/>
      <c r="G200" s="3"/>
      <c r="H200" s="3"/>
      <c r="I200" s="3"/>
      <c r="J200" s="3"/>
      <c r="K200" s="3"/>
      <c r="L200" s="3"/>
      <c r="M200" s="3"/>
      <c r="N200" s="3"/>
      <c r="O200" s="3"/>
      <c r="P200" s="3"/>
      <c r="Q200" s="3"/>
      <c r="R200" s="3"/>
      <c r="S200" s="3"/>
      <c r="T200" s="3"/>
    </row>
    <row r="201" spans="1:20" x14ac:dyDescent="0.25">
      <c r="A201" s="3"/>
      <c r="B201" s="3"/>
      <c r="C201" s="3"/>
      <c r="D201" s="3"/>
      <c r="E201" s="3"/>
      <c r="F201" s="3"/>
      <c r="G201" s="3"/>
      <c r="H201" s="3"/>
      <c r="I201" s="3"/>
      <c r="J201" s="3"/>
      <c r="K201" s="3"/>
      <c r="L201" s="3"/>
      <c r="M201" s="3"/>
      <c r="N201" s="3"/>
      <c r="O201" s="3"/>
      <c r="P201" s="3"/>
      <c r="Q201" s="3"/>
      <c r="R201" s="3"/>
      <c r="S201" s="3"/>
      <c r="T201" s="3"/>
    </row>
    <row r="202" spans="1:20" x14ac:dyDescent="0.25">
      <c r="A202" s="3"/>
      <c r="B202" s="3"/>
      <c r="C202" s="3"/>
      <c r="D202" s="3"/>
      <c r="E202" s="3"/>
      <c r="F202" s="3"/>
      <c r="G202" s="3"/>
      <c r="H202" s="3"/>
      <c r="I202" s="3"/>
      <c r="J202" s="3"/>
      <c r="K202" s="3"/>
      <c r="L202" s="3"/>
      <c r="M202" s="3"/>
      <c r="N202" s="3"/>
      <c r="O202" s="3"/>
      <c r="P202" s="3"/>
      <c r="Q202" s="3"/>
      <c r="R202" s="3"/>
      <c r="S202" s="3"/>
      <c r="T202" s="3"/>
    </row>
    <row r="203" spans="1:20" x14ac:dyDescent="0.25">
      <c r="A203" s="3"/>
      <c r="B203" s="3"/>
      <c r="C203" s="3"/>
      <c r="D203" s="3"/>
      <c r="E203" s="3"/>
      <c r="F203" s="3"/>
      <c r="G203" s="3"/>
      <c r="H203" s="3"/>
      <c r="I203" s="3"/>
      <c r="J203" s="3"/>
      <c r="K203" s="3"/>
      <c r="L203" s="3"/>
      <c r="M203" s="3"/>
      <c r="N203" s="3"/>
      <c r="O203" s="3"/>
      <c r="P203" s="3"/>
      <c r="Q203" s="3"/>
      <c r="R203" s="3"/>
      <c r="S203" s="3"/>
      <c r="T203" s="3"/>
    </row>
    <row r="204" spans="1:20" x14ac:dyDescent="0.25">
      <c r="A204" s="3"/>
      <c r="B204" s="3"/>
      <c r="C204" s="3"/>
      <c r="D204" s="3"/>
      <c r="E204" s="3"/>
      <c r="F204" s="3"/>
      <c r="G204" s="3"/>
      <c r="H204" s="3"/>
      <c r="I204" s="3"/>
      <c r="J204" s="3"/>
      <c r="K204" s="3"/>
      <c r="L204" s="3"/>
      <c r="M204" s="3"/>
      <c r="N204" s="3"/>
      <c r="O204" s="3"/>
      <c r="P204" s="3"/>
      <c r="Q204" s="3"/>
      <c r="R204" s="3"/>
      <c r="S204" s="3"/>
      <c r="T204" s="3"/>
    </row>
    <row r="205" spans="1:20" x14ac:dyDescent="0.25">
      <c r="A205" s="3"/>
      <c r="B205" s="3"/>
      <c r="C205" s="3"/>
      <c r="D205" s="3"/>
      <c r="E205" s="3"/>
      <c r="F205" s="3"/>
      <c r="G205" s="3"/>
      <c r="H205" s="3"/>
      <c r="I205" s="3"/>
      <c r="J205" s="3"/>
      <c r="K205" s="3"/>
      <c r="L205" s="3"/>
      <c r="M205" s="3"/>
      <c r="N205" s="3"/>
      <c r="O205" s="3"/>
      <c r="P205" s="3"/>
      <c r="Q205" s="3"/>
      <c r="R205" s="3"/>
      <c r="S205" s="3"/>
      <c r="T205" s="3"/>
    </row>
    <row r="206" spans="1:20" x14ac:dyDescent="0.25">
      <c r="A206" s="3"/>
      <c r="B206" s="3"/>
      <c r="C206" s="3"/>
      <c r="D206" s="3"/>
      <c r="E206" s="3"/>
      <c r="F206" s="3"/>
      <c r="G206" s="3"/>
      <c r="H206" s="3"/>
      <c r="I206" s="3"/>
      <c r="J206" s="3"/>
      <c r="K206" s="3"/>
      <c r="L206" s="3"/>
      <c r="M206" s="3"/>
      <c r="N206" s="3"/>
      <c r="O206" s="3"/>
      <c r="P206" s="3"/>
      <c r="Q206" s="3"/>
      <c r="R206" s="3"/>
      <c r="S206" s="3"/>
      <c r="T206" s="3"/>
    </row>
    <row r="207" spans="1:20" x14ac:dyDescent="0.25">
      <c r="A207" s="3"/>
      <c r="B207" s="3"/>
      <c r="C207" s="3"/>
      <c r="D207" s="3"/>
      <c r="E207" s="3"/>
      <c r="F207" s="3"/>
      <c r="G207" s="3"/>
      <c r="H207" s="3"/>
      <c r="I207" s="3"/>
      <c r="J207" s="3"/>
      <c r="K207" s="3"/>
      <c r="L207" s="3"/>
      <c r="M207" s="3"/>
      <c r="N207" s="3"/>
      <c r="O207" s="3"/>
      <c r="P207" s="3"/>
      <c r="Q207" s="3"/>
      <c r="R207" s="3"/>
      <c r="S207" s="3"/>
      <c r="T207" s="3"/>
    </row>
    <row r="208" spans="1:20" x14ac:dyDescent="0.25">
      <c r="A208" s="3"/>
      <c r="B208" s="3"/>
      <c r="C208" s="3"/>
      <c r="D208" s="3"/>
      <c r="E208" s="3"/>
      <c r="F208" s="3"/>
      <c r="G208" s="3"/>
      <c r="H208" s="3"/>
      <c r="I208" s="3"/>
      <c r="J208" s="3"/>
      <c r="K208" s="3"/>
      <c r="L208" s="3"/>
      <c r="M208" s="3"/>
      <c r="N208" s="3"/>
      <c r="O208" s="3"/>
      <c r="P208" s="3"/>
      <c r="Q208" s="3"/>
      <c r="R208" s="3"/>
      <c r="S208" s="3"/>
      <c r="T208" s="3"/>
    </row>
    <row r="209" spans="1:20" x14ac:dyDescent="0.25">
      <c r="A209" s="3"/>
      <c r="B209" s="3"/>
      <c r="C209" s="3"/>
      <c r="D209" s="3"/>
      <c r="E209" s="3"/>
      <c r="F209" s="3"/>
      <c r="G209" s="3"/>
      <c r="H209" s="3"/>
      <c r="I209" s="3"/>
      <c r="J209" s="3"/>
      <c r="K209" s="3"/>
      <c r="L209" s="3"/>
      <c r="M209" s="3"/>
      <c r="N209" s="3"/>
      <c r="O209" s="3"/>
      <c r="P209" s="3"/>
      <c r="Q209" s="3"/>
      <c r="R209" s="3"/>
      <c r="S209" s="3"/>
      <c r="T209" s="3"/>
    </row>
    <row r="210" spans="1:20" x14ac:dyDescent="0.25">
      <c r="A210" s="3"/>
      <c r="B210" s="3"/>
      <c r="C210" s="3"/>
      <c r="D210" s="3"/>
      <c r="E210" s="3"/>
      <c r="F210" s="3"/>
      <c r="G210" s="3"/>
      <c r="H210" s="3"/>
      <c r="I210" s="3"/>
      <c r="J210" s="3"/>
      <c r="K210" s="3"/>
      <c r="L210" s="3"/>
      <c r="M210" s="3"/>
      <c r="N210" s="3"/>
      <c r="O210" s="3"/>
      <c r="P210" s="3"/>
      <c r="Q210" s="3"/>
      <c r="R210" s="3"/>
      <c r="S210" s="3"/>
      <c r="T210" s="3"/>
    </row>
    <row r="211" spans="1:20" x14ac:dyDescent="0.25">
      <c r="A211" s="3"/>
      <c r="B211" s="3"/>
      <c r="C211" s="3"/>
      <c r="D211" s="3"/>
      <c r="E211" s="3"/>
      <c r="F211" s="3"/>
      <c r="G211" s="3"/>
      <c r="H211" s="3"/>
      <c r="I211" s="3"/>
      <c r="J211" s="3"/>
      <c r="K211" s="3"/>
      <c r="L211" s="3"/>
      <c r="M211" s="3"/>
      <c r="N211" s="3"/>
      <c r="O211" s="3"/>
      <c r="P211" s="3"/>
      <c r="Q211" s="3"/>
      <c r="R211" s="3"/>
      <c r="S211" s="3"/>
      <c r="T211" s="3"/>
    </row>
    <row r="212" spans="1:20" x14ac:dyDescent="0.25">
      <c r="A212" s="3"/>
      <c r="B212" s="3"/>
      <c r="C212" s="3"/>
      <c r="D212" s="3"/>
      <c r="E212" s="3"/>
      <c r="F212" s="3"/>
      <c r="G212" s="3"/>
      <c r="H212" s="3"/>
      <c r="I212" s="3"/>
      <c r="J212" s="3"/>
      <c r="K212" s="3"/>
      <c r="L212" s="3"/>
      <c r="M212" s="3"/>
      <c r="N212" s="3"/>
      <c r="O212" s="3"/>
      <c r="P212" s="3"/>
      <c r="Q212" s="3"/>
      <c r="R212" s="3"/>
      <c r="S212" s="3"/>
      <c r="T212" s="3"/>
    </row>
    <row r="213" spans="1:20" x14ac:dyDescent="0.25">
      <c r="A213" s="3"/>
      <c r="B213" s="3"/>
      <c r="C213" s="3"/>
      <c r="D213" s="3"/>
      <c r="E213" s="3"/>
      <c r="F213" s="3"/>
      <c r="G213" s="3"/>
      <c r="H213" s="3"/>
      <c r="I213" s="3"/>
      <c r="J213" s="3"/>
      <c r="K213" s="3"/>
      <c r="L213" s="3"/>
      <c r="M213" s="3"/>
      <c r="N213" s="3"/>
      <c r="O213" s="3"/>
      <c r="P213" s="3"/>
      <c r="Q213" s="3"/>
      <c r="R213" s="3"/>
      <c r="S213" s="3"/>
      <c r="T213" s="3"/>
    </row>
    <row r="214" spans="1:20" x14ac:dyDescent="0.25">
      <c r="A214" s="3"/>
      <c r="B214" s="3"/>
      <c r="C214" s="3"/>
      <c r="D214" s="3"/>
      <c r="E214" s="3"/>
      <c r="F214" s="3"/>
      <c r="G214" s="3"/>
      <c r="H214" s="3"/>
      <c r="I214" s="3"/>
      <c r="J214" s="3"/>
      <c r="K214" s="3"/>
      <c r="L214" s="3"/>
      <c r="M214" s="3"/>
      <c r="N214" s="3"/>
      <c r="O214" s="3"/>
      <c r="P214" s="3"/>
      <c r="Q214" s="3"/>
      <c r="R214" s="3"/>
      <c r="S214" s="3"/>
      <c r="T214" s="3"/>
    </row>
    <row r="215" spans="1:20" x14ac:dyDescent="0.25">
      <c r="A215" s="3"/>
      <c r="B215" s="3"/>
      <c r="C215" s="3"/>
      <c r="D215" s="3"/>
      <c r="E215" s="3"/>
      <c r="F215" s="3"/>
      <c r="G215" s="3"/>
      <c r="H215" s="3"/>
      <c r="I215" s="3"/>
      <c r="J215" s="3"/>
      <c r="K215" s="3"/>
      <c r="L215" s="3"/>
      <c r="M215" s="3"/>
      <c r="N215" s="3"/>
      <c r="O215" s="3"/>
      <c r="P215" s="3"/>
      <c r="Q215" s="3"/>
      <c r="R215" s="3"/>
      <c r="S215" s="3"/>
      <c r="T215" s="3"/>
    </row>
    <row r="216" spans="1:20" x14ac:dyDescent="0.25">
      <c r="A216" s="3"/>
      <c r="B216" s="3"/>
      <c r="C216" s="3"/>
      <c r="D216" s="3"/>
      <c r="E216" s="3"/>
      <c r="F216" s="3"/>
      <c r="G216" s="3"/>
      <c r="H216" s="3"/>
      <c r="I216" s="3"/>
      <c r="J216" s="3"/>
      <c r="K216" s="3"/>
      <c r="L216" s="3"/>
      <c r="M216" s="3"/>
      <c r="N216" s="3"/>
      <c r="O216" s="3"/>
      <c r="P216" s="3"/>
      <c r="Q216" s="3"/>
      <c r="R216" s="3"/>
      <c r="S216" s="3"/>
      <c r="T216" s="3"/>
    </row>
    <row r="217" spans="1:20" x14ac:dyDescent="0.25">
      <c r="A217" s="3"/>
      <c r="B217" s="3"/>
      <c r="C217" s="3"/>
      <c r="D217" s="3"/>
      <c r="E217" s="3"/>
      <c r="F217" s="3"/>
      <c r="G217" s="3"/>
      <c r="H217" s="3"/>
      <c r="I217" s="3"/>
      <c r="J217" s="3"/>
      <c r="K217" s="3"/>
      <c r="L217" s="3"/>
      <c r="M217" s="3"/>
      <c r="N217" s="3"/>
      <c r="O217" s="3"/>
      <c r="P217" s="3"/>
      <c r="Q217" s="3"/>
      <c r="R217" s="3"/>
      <c r="S217" s="3"/>
      <c r="T217" s="3"/>
    </row>
    <row r="218" spans="1:20" x14ac:dyDescent="0.25">
      <c r="A218" s="3"/>
      <c r="B218" s="3"/>
      <c r="C218" s="3"/>
      <c r="D218" s="3"/>
      <c r="E218" s="3"/>
      <c r="F218" s="3"/>
      <c r="G218" s="3"/>
      <c r="H218" s="3"/>
      <c r="I218" s="3"/>
      <c r="J218" s="3"/>
      <c r="K218" s="3"/>
      <c r="L218" s="3"/>
      <c r="M218" s="3"/>
      <c r="N218" s="3"/>
      <c r="O218" s="3"/>
      <c r="P218" s="3"/>
      <c r="Q218" s="3"/>
      <c r="R218" s="3"/>
      <c r="S218" s="3"/>
      <c r="T218" s="3"/>
    </row>
    <row r="219" spans="1:20" x14ac:dyDescent="0.25">
      <c r="A219" s="3"/>
      <c r="B219" s="3"/>
      <c r="C219" s="3"/>
      <c r="D219" s="3"/>
      <c r="E219" s="3"/>
      <c r="F219" s="3"/>
      <c r="G219" s="3"/>
      <c r="H219" s="3"/>
      <c r="I219" s="3"/>
      <c r="J219" s="3"/>
      <c r="K219" s="3"/>
      <c r="L219" s="3"/>
      <c r="M219" s="3"/>
      <c r="N219" s="3"/>
      <c r="O219" s="3"/>
      <c r="P219" s="3"/>
      <c r="Q219" s="3"/>
      <c r="R219" s="3"/>
      <c r="S219" s="3"/>
      <c r="T219" s="3"/>
    </row>
    <row r="220" spans="1:20" x14ac:dyDescent="0.25">
      <c r="A220" s="3"/>
      <c r="B220" s="3"/>
      <c r="C220" s="3"/>
      <c r="D220" s="3"/>
      <c r="E220" s="3"/>
      <c r="F220" s="3"/>
      <c r="G220" s="3"/>
      <c r="H220" s="3"/>
      <c r="I220" s="3"/>
      <c r="J220" s="3"/>
      <c r="K220" s="3"/>
      <c r="L220" s="3"/>
      <c r="M220" s="3"/>
      <c r="N220" s="3"/>
      <c r="O220" s="3"/>
      <c r="P220" s="3"/>
      <c r="Q220" s="3"/>
      <c r="R220" s="3"/>
      <c r="S220" s="3"/>
      <c r="T220" s="3"/>
    </row>
    <row r="221" spans="1:20" x14ac:dyDescent="0.25">
      <c r="A221" s="3"/>
      <c r="B221" s="3"/>
      <c r="C221" s="3"/>
      <c r="D221" s="3"/>
      <c r="E221" s="3"/>
      <c r="F221" s="3"/>
      <c r="G221" s="3"/>
      <c r="H221" s="3"/>
      <c r="I221" s="3"/>
      <c r="J221" s="3"/>
      <c r="K221" s="3"/>
      <c r="L221" s="3"/>
      <c r="M221" s="3"/>
      <c r="N221" s="3"/>
      <c r="O221" s="3"/>
      <c r="P221" s="3"/>
      <c r="Q221" s="3"/>
      <c r="R221" s="3"/>
      <c r="S221" s="3"/>
      <c r="T221" s="3"/>
    </row>
    <row r="222" spans="1:20" x14ac:dyDescent="0.25">
      <c r="A222" s="3"/>
      <c r="B222" s="3"/>
      <c r="C222" s="3"/>
      <c r="D222" s="3"/>
      <c r="E222" s="3"/>
      <c r="F222" s="3"/>
      <c r="G222" s="3"/>
      <c r="H222" s="3"/>
      <c r="I222" s="3"/>
      <c r="J222" s="3"/>
      <c r="K222" s="3"/>
      <c r="L222" s="3"/>
      <c r="M222" s="3"/>
      <c r="N222" s="3"/>
      <c r="O222" s="3"/>
      <c r="P222" s="3"/>
      <c r="Q222" s="3"/>
      <c r="R222" s="3"/>
      <c r="S222" s="3"/>
      <c r="T222" s="3"/>
    </row>
    <row r="223" spans="1:20" x14ac:dyDescent="0.25">
      <c r="A223" s="3"/>
      <c r="B223" s="3"/>
      <c r="C223" s="3"/>
      <c r="D223" s="3"/>
      <c r="E223" s="3"/>
      <c r="F223" s="3"/>
      <c r="G223" s="3"/>
      <c r="H223" s="3"/>
      <c r="I223" s="3"/>
      <c r="J223" s="3"/>
      <c r="K223" s="3"/>
      <c r="L223" s="3"/>
      <c r="M223" s="3"/>
      <c r="N223" s="3"/>
      <c r="O223" s="3"/>
      <c r="P223" s="3"/>
      <c r="Q223" s="3"/>
      <c r="R223" s="3"/>
      <c r="S223" s="3"/>
      <c r="T223" s="3"/>
    </row>
    <row r="224" spans="1:20" x14ac:dyDescent="0.25">
      <c r="A224" s="3"/>
      <c r="B224" s="3"/>
      <c r="C224" s="3"/>
      <c r="D224" s="3"/>
      <c r="E224" s="3"/>
      <c r="F224" s="3"/>
      <c r="G224" s="3"/>
      <c r="H224" s="3"/>
      <c r="I224" s="3"/>
      <c r="J224" s="3"/>
      <c r="K224" s="3"/>
      <c r="L224" s="3"/>
      <c r="M224" s="3"/>
      <c r="N224" s="3"/>
      <c r="O224" s="3"/>
      <c r="P224" s="3"/>
      <c r="Q224" s="3"/>
      <c r="R224" s="3"/>
      <c r="S224" s="3"/>
      <c r="T224" s="3"/>
    </row>
    <row r="225" spans="1:20" x14ac:dyDescent="0.25">
      <c r="A225" s="3"/>
      <c r="B225" s="3"/>
      <c r="C225" s="3"/>
      <c r="D225" s="3"/>
      <c r="E225" s="3"/>
      <c r="F225" s="3"/>
      <c r="G225" s="3"/>
      <c r="H225" s="3"/>
      <c r="I225" s="3"/>
      <c r="J225" s="3"/>
      <c r="K225" s="3"/>
      <c r="L225" s="3"/>
      <c r="M225" s="3"/>
      <c r="N225" s="3"/>
      <c r="O225" s="3"/>
      <c r="P225" s="3"/>
      <c r="Q225" s="3"/>
      <c r="R225" s="3"/>
      <c r="S225" s="3"/>
      <c r="T225" s="3"/>
    </row>
    <row r="226" spans="1:20" x14ac:dyDescent="0.25">
      <c r="A226" s="3"/>
      <c r="B226" s="3"/>
      <c r="C226" s="3"/>
      <c r="D226" s="3"/>
      <c r="E226" s="3"/>
      <c r="F226" s="3"/>
      <c r="G226" s="3"/>
      <c r="H226" s="3"/>
      <c r="I226" s="3"/>
      <c r="J226" s="3"/>
      <c r="K226" s="3"/>
      <c r="L226" s="3"/>
      <c r="M226" s="3"/>
      <c r="N226" s="3"/>
      <c r="O226" s="3"/>
      <c r="P226" s="3"/>
      <c r="Q226" s="3"/>
      <c r="R226" s="3"/>
      <c r="S226" s="3"/>
      <c r="T226" s="3"/>
    </row>
    <row r="227" spans="1:20" x14ac:dyDescent="0.25">
      <c r="A227" s="3"/>
      <c r="B227" s="3"/>
      <c r="C227" s="3"/>
      <c r="D227" s="3"/>
      <c r="E227" s="3"/>
      <c r="F227" s="3"/>
      <c r="G227" s="3"/>
      <c r="H227" s="3"/>
      <c r="I227" s="3"/>
      <c r="J227" s="3"/>
      <c r="K227" s="3"/>
      <c r="L227" s="3"/>
      <c r="M227" s="3"/>
      <c r="N227" s="3"/>
      <c r="O227" s="3"/>
      <c r="P227" s="3"/>
      <c r="Q227" s="3"/>
      <c r="R227" s="3"/>
      <c r="S227" s="3"/>
      <c r="T227" s="3"/>
    </row>
    <row r="228" spans="1:20" x14ac:dyDescent="0.25">
      <c r="A228" s="3"/>
      <c r="B228" s="3"/>
      <c r="C228" s="3"/>
      <c r="D228" s="3"/>
      <c r="E228" s="3"/>
      <c r="F228" s="3"/>
      <c r="G228" s="3"/>
      <c r="H228" s="3"/>
      <c r="I228" s="3"/>
      <c r="J228" s="3"/>
      <c r="K228" s="3"/>
      <c r="L228" s="3"/>
      <c r="M228" s="3"/>
      <c r="N228" s="3"/>
      <c r="O228" s="3"/>
      <c r="P228" s="3"/>
      <c r="Q228" s="3"/>
      <c r="R228" s="3"/>
      <c r="S228" s="3"/>
      <c r="T228" s="3"/>
    </row>
    <row r="229" spans="1:20" x14ac:dyDescent="0.25">
      <c r="A229" s="3"/>
      <c r="B229" s="3"/>
      <c r="C229" s="3"/>
      <c r="D229" s="3"/>
      <c r="E229" s="3"/>
      <c r="F229" s="3"/>
      <c r="G229" s="3"/>
      <c r="H229" s="3"/>
      <c r="I229" s="3"/>
      <c r="J229" s="3"/>
      <c r="K229" s="3"/>
      <c r="L229" s="3"/>
      <c r="M229" s="3"/>
      <c r="N229" s="3"/>
      <c r="O229" s="3"/>
      <c r="P229" s="3"/>
      <c r="Q229" s="3"/>
      <c r="R229" s="3"/>
      <c r="S229" s="3"/>
      <c r="T229" s="3"/>
    </row>
    <row r="230" spans="1:20" x14ac:dyDescent="0.25">
      <c r="A230" s="3"/>
      <c r="B230" s="3"/>
      <c r="C230" s="3"/>
      <c r="D230" s="3"/>
      <c r="E230" s="3"/>
      <c r="F230" s="3"/>
      <c r="G230" s="3"/>
      <c r="H230" s="3"/>
      <c r="I230" s="3"/>
      <c r="J230" s="3"/>
      <c r="K230" s="3"/>
      <c r="L230" s="3"/>
      <c r="M230" s="3"/>
      <c r="N230" s="3"/>
      <c r="O230" s="3"/>
      <c r="P230" s="3"/>
      <c r="Q230" s="3"/>
      <c r="R230" s="3"/>
      <c r="S230" s="3"/>
      <c r="T230" s="3"/>
    </row>
    <row r="231" spans="1:20" x14ac:dyDescent="0.25">
      <c r="A231" s="3"/>
      <c r="B231" s="3"/>
      <c r="C231" s="3"/>
      <c r="D231" s="3"/>
      <c r="E231" s="3"/>
      <c r="F231" s="3"/>
      <c r="G231" s="3"/>
      <c r="H231" s="3"/>
      <c r="I231" s="3"/>
      <c r="J231" s="3"/>
      <c r="K231" s="3"/>
      <c r="L231" s="3"/>
      <c r="M231" s="3"/>
      <c r="N231" s="3"/>
      <c r="O231" s="3"/>
      <c r="P231" s="3"/>
      <c r="Q231" s="3"/>
      <c r="R231" s="3"/>
      <c r="S231" s="3"/>
      <c r="T231" s="3"/>
    </row>
    <row r="232" spans="1:20" x14ac:dyDescent="0.25">
      <c r="A232" s="3"/>
      <c r="B232" s="3"/>
      <c r="C232" s="3"/>
      <c r="D232" s="3"/>
      <c r="E232" s="3"/>
      <c r="F232" s="3"/>
      <c r="G232" s="3"/>
      <c r="H232" s="3"/>
      <c r="I232" s="3"/>
      <c r="J232" s="3"/>
      <c r="K232" s="3"/>
      <c r="L232" s="3"/>
      <c r="M232" s="3"/>
      <c r="N232" s="3"/>
      <c r="O232" s="3"/>
      <c r="P232" s="3"/>
      <c r="Q232" s="3"/>
      <c r="R232" s="3"/>
      <c r="S232" s="3"/>
      <c r="T232" s="3"/>
    </row>
    <row r="233" spans="1:20" x14ac:dyDescent="0.25">
      <c r="A233" s="3"/>
      <c r="B233" s="3"/>
      <c r="C233" s="3"/>
      <c r="D233" s="3"/>
      <c r="E233" s="3"/>
      <c r="F233" s="3"/>
      <c r="G233" s="3"/>
      <c r="H233" s="3"/>
      <c r="I233" s="3"/>
      <c r="J233" s="3"/>
      <c r="K233" s="3"/>
      <c r="L233" s="3"/>
      <c r="M233" s="3"/>
      <c r="N233" s="3"/>
      <c r="O233" s="3"/>
      <c r="P233" s="3"/>
      <c r="Q233" s="3"/>
      <c r="R233" s="3"/>
      <c r="S233" s="3"/>
      <c r="T233" s="3"/>
    </row>
    <row r="234" spans="1:20" x14ac:dyDescent="0.25">
      <c r="A234" s="3"/>
      <c r="B234" s="3"/>
      <c r="C234" s="3"/>
      <c r="D234" s="3"/>
      <c r="E234" s="3"/>
      <c r="F234" s="3"/>
      <c r="G234" s="3"/>
      <c r="H234" s="3"/>
      <c r="I234" s="3"/>
      <c r="J234" s="3"/>
      <c r="K234" s="3"/>
      <c r="L234" s="3"/>
      <c r="M234" s="3"/>
      <c r="N234" s="3"/>
      <c r="O234" s="3"/>
      <c r="P234" s="3"/>
      <c r="Q234" s="3"/>
      <c r="R234" s="3"/>
      <c r="S234" s="3"/>
      <c r="T234" s="3"/>
    </row>
    <row r="235" spans="1:20" x14ac:dyDescent="0.25">
      <c r="A235" s="3"/>
      <c r="B235" s="3"/>
      <c r="C235" s="3"/>
      <c r="D235" s="3"/>
      <c r="E235" s="3"/>
      <c r="F235" s="3"/>
      <c r="G235" s="3"/>
      <c r="H235" s="3"/>
      <c r="I235" s="3"/>
      <c r="J235" s="3"/>
      <c r="K235" s="3"/>
      <c r="L235" s="3"/>
      <c r="M235" s="3"/>
      <c r="N235" s="3"/>
      <c r="O235" s="3"/>
      <c r="P235" s="3"/>
      <c r="Q235" s="3"/>
      <c r="R235" s="3"/>
      <c r="S235" s="3"/>
      <c r="T235" s="3"/>
    </row>
    <row r="236" spans="1:20" x14ac:dyDescent="0.25">
      <c r="A236" s="3"/>
      <c r="B236" s="3"/>
      <c r="C236" s="3"/>
      <c r="D236" s="3"/>
      <c r="E236" s="3"/>
      <c r="F236" s="3"/>
      <c r="G236" s="3"/>
      <c r="H236" s="3"/>
      <c r="I236" s="3"/>
      <c r="J236" s="3"/>
      <c r="K236" s="3"/>
      <c r="L236" s="3"/>
      <c r="M236" s="3"/>
      <c r="N236" s="3"/>
      <c r="O236" s="3"/>
      <c r="P236" s="3"/>
      <c r="Q236" s="3"/>
      <c r="R236" s="3"/>
      <c r="S236" s="3"/>
      <c r="T236" s="3"/>
    </row>
    <row r="237" spans="1:20" x14ac:dyDescent="0.25">
      <c r="A237" s="3"/>
      <c r="B237" s="3"/>
      <c r="C237" s="3"/>
      <c r="D237" s="3"/>
      <c r="E237" s="3"/>
      <c r="F237" s="3"/>
      <c r="G237" s="3"/>
      <c r="H237" s="3"/>
      <c r="I237" s="3"/>
      <c r="J237" s="3"/>
      <c r="K237" s="3"/>
      <c r="L237" s="3"/>
      <c r="M237" s="3"/>
      <c r="N237" s="3"/>
      <c r="O237" s="3"/>
      <c r="P237" s="3"/>
      <c r="Q237" s="3"/>
      <c r="R237" s="3"/>
      <c r="S237" s="3"/>
      <c r="T237" s="3"/>
    </row>
    <row r="238" spans="1:20" x14ac:dyDescent="0.25">
      <c r="A238" s="3"/>
      <c r="B238" s="3"/>
      <c r="C238" s="3"/>
      <c r="D238" s="3"/>
      <c r="E238" s="3"/>
      <c r="F238" s="3"/>
      <c r="G238" s="3"/>
      <c r="H238" s="3"/>
      <c r="I238" s="3"/>
      <c r="J238" s="3"/>
      <c r="K238" s="3"/>
      <c r="L238" s="3"/>
      <c r="M238" s="3"/>
      <c r="N238" s="3"/>
      <c r="O238" s="3"/>
      <c r="P238" s="3"/>
      <c r="Q238" s="3"/>
      <c r="R238" s="3"/>
      <c r="S238" s="3"/>
      <c r="T238" s="3"/>
    </row>
    <row r="239" spans="1:20" x14ac:dyDescent="0.25">
      <c r="A239" s="3"/>
      <c r="B239" s="3"/>
      <c r="C239" s="3"/>
      <c r="D239" s="3"/>
      <c r="E239" s="3"/>
      <c r="F239" s="3"/>
      <c r="G239" s="3"/>
      <c r="H239" s="3"/>
      <c r="I239" s="3"/>
      <c r="J239" s="3"/>
      <c r="K239" s="3"/>
      <c r="L239" s="3"/>
      <c r="M239" s="3"/>
      <c r="N239" s="3"/>
      <c r="O239" s="3"/>
      <c r="P239" s="3"/>
      <c r="Q239" s="3"/>
      <c r="R239" s="3"/>
      <c r="S239" s="3"/>
      <c r="T239" s="3"/>
    </row>
    <row r="240" spans="1:20" x14ac:dyDescent="0.25">
      <c r="A240" s="3"/>
      <c r="B240" s="3"/>
      <c r="C240" s="3"/>
      <c r="D240" s="3"/>
      <c r="E240" s="3"/>
      <c r="F240" s="3"/>
      <c r="G240" s="3"/>
      <c r="H240" s="3"/>
      <c r="I240" s="3"/>
      <c r="J240" s="3"/>
      <c r="K240" s="3"/>
      <c r="L240" s="3"/>
      <c r="M240" s="3"/>
      <c r="N240" s="3"/>
      <c r="O240" s="3"/>
      <c r="P240" s="3"/>
      <c r="Q240" s="3"/>
      <c r="R240" s="3"/>
      <c r="S240" s="3"/>
      <c r="T240" s="3"/>
    </row>
    <row r="241" spans="1:20" x14ac:dyDescent="0.25">
      <c r="A241" s="3"/>
      <c r="B241" s="3"/>
      <c r="C241" s="3"/>
      <c r="D241" s="3"/>
      <c r="E241" s="3"/>
      <c r="F241" s="3"/>
      <c r="G241" s="3"/>
      <c r="H241" s="3"/>
      <c r="I241" s="3"/>
      <c r="J241" s="3"/>
      <c r="K241" s="3"/>
      <c r="L241" s="3"/>
      <c r="M241" s="3"/>
      <c r="N241" s="3"/>
      <c r="O241" s="3"/>
      <c r="P241" s="3"/>
      <c r="Q241" s="3"/>
      <c r="R241" s="3"/>
      <c r="S241" s="3"/>
      <c r="T241" s="3"/>
    </row>
    <row r="242" spans="1:20" x14ac:dyDescent="0.25">
      <c r="A242" s="3"/>
      <c r="B242" s="3"/>
      <c r="C242" s="3"/>
      <c r="D242" s="3"/>
      <c r="E242" s="3"/>
      <c r="F242" s="3"/>
      <c r="G242" s="3"/>
      <c r="H242" s="3"/>
      <c r="I242" s="3"/>
      <c r="J242" s="3"/>
      <c r="K242" s="3"/>
      <c r="L242" s="3"/>
      <c r="M242" s="3"/>
      <c r="N242" s="3"/>
      <c r="O242" s="3"/>
      <c r="P242" s="3"/>
      <c r="Q242" s="3"/>
      <c r="R242" s="3"/>
      <c r="S242" s="3"/>
      <c r="T242" s="3"/>
    </row>
    <row r="243" spans="1:20" x14ac:dyDescent="0.25">
      <c r="A243" s="3"/>
      <c r="B243" s="3"/>
      <c r="C243" s="3"/>
      <c r="D243" s="3"/>
      <c r="E243" s="3"/>
      <c r="F243" s="3"/>
      <c r="G243" s="3"/>
      <c r="H243" s="3"/>
      <c r="I243" s="3"/>
      <c r="J243" s="3"/>
      <c r="K243" s="3"/>
      <c r="L243" s="3"/>
      <c r="M243" s="3"/>
      <c r="N243" s="3"/>
      <c r="O243" s="3"/>
      <c r="P243" s="3"/>
      <c r="Q243" s="3"/>
      <c r="R243" s="3"/>
      <c r="S243" s="3"/>
      <c r="T243" s="3"/>
    </row>
    <row r="244" spans="1:20" x14ac:dyDescent="0.25">
      <c r="A244" s="3"/>
      <c r="B244" s="3"/>
      <c r="C244" s="3"/>
      <c r="D244" s="3"/>
      <c r="E244" s="3"/>
      <c r="F244" s="3"/>
      <c r="G244" s="3"/>
      <c r="H244" s="3"/>
      <c r="I244" s="3"/>
      <c r="J244" s="3"/>
      <c r="K244" s="3"/>
      <c r="L244" s="3"/>
      <c r="M244" s="3"/>
      <c r="N244" s="3"/>
      <c r="O244" s="3"/>
      <c r="P244" s="3"/>
      <c r="Q244" s="3"/>
      <c r="R244" s="3"/>
      <c r="S244" s="3"/>
      <c r="T244" s="3"/>
    </row>
    <row r="245" spans="1:20" x14ac:dyDescent="0.25">
      <c r="A245" s="3"/>
      <c r="B245" s="3"/>
      <c r="C245" s="3"/>
      <c r="D245" s="3"/>
      <c r="E245" s="3"/>
      <c r="F245" s="3"/>
      <c r="G245" s="3"/>
      <c r="H245" s="3"/>
      <c r="I245" s="3"/>
      <c r="J245" s="3"/>
      <c r="K245" s="3"/>
      <c r="L245" s="3"/>
      <c r="M245" s="3"/>
      <c r="N245" s="3"/>
      <c r="O245" s="3"/>
      <c r="P245" s="3"/>
      <c r="Q245" s="3"/>
      <c r="R245" s="3"/>
      <c r="S245" s="3"/>
      <c r="T245" s="3"/>
    </row>
    <row r="246" spans="1:20" x14ac:dyDescent="0.25">
      <c r="A246" s="3"/>
      <c r="B246" s="3"/>
      <c r="C246" s="3"/>
      <c r="D246" s="3"/>
      <c r="E246" s="3"/>
      <c r="F246" s="3"/>
      <c r="G246" s="3"/>
      <c r="H246" s="3"/>
      <c r="I246" s="3"/>
      <c r="J246" s="3"/>
      <c r="K246" s="3"/>
      <c r="L246" s="3"/>
      <c r="M246" s="3"/>
      <c r="N246" s="3"/>
      <c r="O246" s="3"/>
      <c r="P246" s="3"/>
      <c r="Q246" s="3"/>
      <c r="R246" s="3"/>
      <c r="S246" s="3"/>
      <c r="T246" s="3"/>
    </row>
    <row r="247" spans="1:20" x14ac:dyDescent="0.25">
      <c r="A247" s="3"/>
      <c r="B247" s="3"/>
      <c r="C247" s="3"/>
      <c r="D247" s="3"/>
      <c r="E247" s="3"/>
      <c r="F247" s="3"/>
      <c r="G247" s="3"/>
      <c r="H247" s="3"/>
      <c r="I247" s="3"/>
      <c r="J247" s="3"/>
      <c r="K247" s="3"/>
      <c r="L247" s="3"/>
      <c r="M247" s="3"/>
      <c r="N247" s="3"/>
      <c r="O247" s="3"/>
      <c r="P247" s="3"/>
      <c r="Q247" s="3"/>
      <c r="R247" s="3"/>
      <c r="S247" s="3"/>
      <c r="T247" s="3"/>
    </row>
  </sheetData>
  <dataValidations count="1">
    <dataValidation type="list" allowBlank="1" showInputMessage="1" showErrorMessage="1" sqref="D6:D54 D68:D79 D83:D88 D134:D137" xr:uid="{00000000-0002-0000-0000-000000000000}">
      <formula1>"Regelverfahren, vereinfachtes Verfahren"</formula1>
    </dataValidation>
  </dataValidations>
  <pageMargins left="0.7" right="0.7" top="0.78740157499999996" bottom="0.78740157499999996"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7"/>
  <sheetViews>
    <sheetView topLeftCell="B1" zoomScale="90" zoomScaleNormal="90" workbookViewId="0">
      <pane ySplit="4" topLeftCell="A13" activePane="bottomLeft" state="frozen"/>
      <selection pane="bottomLeft" activeCell="K430" sqref="K430"/>
    </sheetView>
  </sheetViews>
  <sheetFormatPr baseColWidth="10" defaultColWidth="11.42578125" defaultRowHeight="15" x14ac:dyDescent="0.25"/>
  <cols>
    <col min="1" max="1" width="75.7109375" customWidth="1"/>
    <col min="4" max="4" width="21" bestFit="1" customWidth="1"/>
    <col min="6" max="13" width="27.7109375" customWidth="1"/>
    <col min="14" max="14" width="27" customWidth="1"/>
    <col min="15" max="19" width="27.7109375" customWidth="1"/>
  </cols>
  <sheetData>
    <row r="1" spans="1:19" x14ac:dyDescent="0.25">
      <c r="A1" s="1" t="s">
        <v>0</v>
      </c>
      <c r="B1" s="1"/>
      <c r="C1" s="1"/>
      <c r="D1" s="1"/>
      <c r="E1" s="1"/>
      <c r="F1" s="1">
        <v>1</v>
      </c>
      <c r="G1" s="1">
        <v>2</v>
      </c>
      <c r="H1" s="1">
        <v>3</v>
      </c>
      <c r="I1" s="1">
        <v>4</v>
      </c>
      <c r="J1" s="1">
        <v>5</v>
      </c>
      <c r="K1" s="1">
        <v>6</v>
      </c>
      <c r="L1" s="1">
        <v>7</v>
      </c>
      <c r="M1" s="1">
        <v>8</v>
      </c>
      <c r="N1" s="1">
        <v>9</v>
      </c>
      <c r="O1" s="1">
        <v>10</v>
      </c>
      <c r="P1" s="1">
        <v>11</v>
      </c>
      <c r="Q1" s="1">
        <v>12</v>
      </c>
      <c r="R1" s="1">
        <v>13</v>
      </c>
      <c r="S1" s="1">
        <v>21</v>
      </c>
    </row>
    <row r="2" spans="1:19" x14ac:dyDescent="0.25">
      <c r="A2" s="2" t="s">
        <v>1</v>
      </c>
      <c r="B2" s="2"/>
      <c r="C2" s="2"/>
      <c r="D2" s="2"/>
      <c r="E2" s="2"/>
      <c r="F2" s="2">
        <v>1</v>
      </c>
      <c r="G2" s="2">
        <v>1</v>
      </c>
      <c r="H2" s="2">
        <v>2</v>
      </c>
      <c r="I2" s="2">
        <v>3</v>
      </c>
      <c r="J2" s="2">
        <v>3</v>
      </c>
      <c r="K2" s="2">
        <v>3</v>
      </c>
      <c r="L2" s="2">
        <v>3</v>
      </c>
      <c r="M2" s="2">
        <v>4</v>
      </c>
      <c r="N2" s="2">
        <v>4</v>
      </c>
      <c r="O2" s="2">
        <v>5</v>
      </c>
      <c r="P2" s="2">
        <v>5</v>
      </c>
      <c r="Q2" s="2">
        <v>6</v>
      </c>
      <c r="R2" s="2">
        <v>6</v>
      </c>
      <c r="S2" s="2">
        <v>15</v>
      </c>
    </row>
    <row r="3" spans="1:19" ht="114" x14ac:dyDescent="0.25">
      <c r="A3" s="26" t="s">
        <v>2</v>
      </c>
      <c r="B3" s="26" t="s">
        <v>3</v>
      </c>
      <c r="C3" s="26" t="s">
        <v>4</v>
      </c>
      <c r="D3" s="26" t="s">
        <v>5</v>
      </c>
      <c r="E3" s="26" t="s">
        <v>6</v>
      </c>
      <c r="F3" s="26" t="s">
        <v>72</v>
      </c>
      <c r="G3" s="26" t="s">
        <v>7</v>
      </c>
      <c r="H3" s="26" t="s">
        <v>122</v>
      </c>
      <c r="I3" s="26" t="s">
        <v>77</v>
      </c>
      <c r="J3" s="26" t="s">
        <v>78</v>
      </c>
      <c r="K3" s="26" t="s">
        <v>80</v>
      </c>
      <c r="L3" s="26" t="s">
        <v>81</v>
      </c>
      <c r="M3" s="26" t="s">
        <v>95</v>
      </c>
      <c r="N3" s="26" t="s">
        <v>96</v>
      </c>
      <c r="O3" s="26" t="s">
        <v>97</v>
      </c>
      <c r="P3" s="26" t="s">
        <v>98</v>
      </c>
      <c r="Q3" s="26" t="s">
        <v>104</v>
      </c>
      <c r="R3" s="26" t="s">
        <v>105</v>
      </c>
      <c r="S3" s="26" t="s">
        <v>8</v>
      </c>
    </row>
    <row r="4" spans="1:19" x14ac:dyDescent="0.25">
      <c r="A4" s="29" t="s">
        <v>124</v>
      </c>
      <c r="B4" s="30">
        <v>12001609</v>
      </c>
      <c r="C4" s="30">
        <v>1</v>
      </c>
      <c r="D4" s="33" t="s">
        <v>128</v>
      </c>
      <c r="E4" s="30">
        <v>2022</v>
      </c>
      <c r="F4" s="31">
        <v>936949</v>
      </c>
      <c r="G4" s="31">
        <v>987395.10251858504</v>
      </c>
      <c r="H4" s="31">
        <v>56490.624368653836</v>
      </c>
      <c r="I4" s="31">
        <v>321635.45</v>
      </c>
      <c r="J4" s="31">
        <v>412534.45</v>
      </c>
      <c r="K4" s="31"/>
      <c r="L4" s="31"/>
      <c r="M4" s="31">
        <v>40241.506170000066</v>
      </c>
      <c r="N4" s="31">
        <v>575072.04382999998</v>
      </c>
      <c r="O4" s="31"/>
      <c r="P4" s="31"/>
      <c r="Q4" s="31">
        <v>-49648.811415719232</v>
      </c>
      <c r="R4" s="31">
        <v>-27983.2634</v>
      </c>
      <c r="S4" s="31">
        <v>365687</v>
      </c>
    </row>
    <row r="5" spans="1:19" x14ac:dyDescent="0.25">
      <c r="A5" s="29" t="s">
        <v>124</v>
      </c>
      <c r="B5" s="30">
        <v>12001609</v>
      </c>
      <c r="C5" s="30">
        <v>1</v>
      </c>
      <c r="D5" s="33" t="s">
        <v>126</v>
      </c>
      <c r="E5" s="30">
        <v>2023</v>
      </c>
      <c r="F5" s="31"/>
      <c r="G5" s="31"/>
      <c r="H5" s="31"/>
      <c r="I5" s="31"/>
      <c r="J5" s="31"/>
      <c r="K5" s="31"/>
      <c r="L5" s="31"/>
      <c r="M5" s="31"/>
      <c r="N5" s="31"/>
      <c r="O5" s="31"/>
      <c r="P5" s="31"/>
      <c r="Q5" s="31"/>
      <c r="R5" s="31"/>
      <c r="S5" s="31">
        <v>465864.9</v>
      </c>
    </row>
    <row r="6" spans="1:19" x14ac:dyDescent="0.25">
      <c r="A6" s="29" t="s">
        <v>124</v>
      </c>
      <c r="B6" s="30">
        <v>12001609</v>
      </c>
      <c r="C6" s="30">
        <v>1</v>
      </c>
      <c r="D6" s="33" t="s">
        <v>126</v>
      </c>
      <c r="E6" s="30">
        <v>2024</v>
      </c>
      <c r="F6" s="28"/>
      <c r="G6" s="28"/>
      <c r="H6" s="28"/>
      <c r="I6" s="28"/>
      <c r="J6" s="28"/>
      <c r="K6" s="28"/>
      <c r="L6" s="28"/>
      <c r="M6" s="28"/>
      <c r="N6" s="28"/>
      <c r="O6" s="28"/>
      <c r="P6" s="28"/>
      <c r="Q6" s="28"/>
      <c r="R6" s="28"/>
      <c r="S6" s="32">
        <v>345031.69777999999</v>
      </c>
    </row>
    <row r="7" spans="1:19" x14ac:dyDescent="0.25">
      <c r="A7" s="63" t="s">
        <v>129</v>
      </c>
      <c r="B7" s="64">
        <v>12001498</v>
      </c>
      <c r="C7" s="64">
        <v>1</v>
      </c>
      <c r="D7" s="67" t="s">
        <v>128</v>
      </c>
      <c r="E7" s="64">
        <v>2022</v>
      </c>
      <c r="F7" s="65">
        <v>5382869</v>
      </c>
      <c r="G7" s="65">
        <v>8039516.0782825481</v>
      </c>
      <c r="H7" s="65">
        <v>712367.2042177323</v>
      </c>
      <c r="I7" s="65">
        <v>794356.46649999998</v>
      </c>
      <c r="J7" s="65">
        <v>1339590.6484437124</v>
      </c>
      <c r="K7" s="65"/>
      <c r="L7" s="65"/>
      <c r="M7" s="65">
        <v>300088.7196909003</v>
      </c>
      <c r="N7" s="65">
        <v>4288423.8138090996</v>
      </c>
      <c r="O7" s="65"/>
      <c r="P7" s="65"/>
      <c r="Q7" s="65">
        <v>859429.9401691634</v>
      </c>
      <c r="R7" s="65">
        <v>813512.40670000005</v>
      </c>
      <c r="S7" s="65">
        <v>1070447.1984437124</v>
      </c>
    </row>
    <row r="8" spans="1:19" x14ac:dyDescent="0.25">
      <c r="A8" s="63" t="s">
        <v>129</v>
      </c>
      <c r="B8" s="64">
        <v>12001498</v>
      </c>
      <c r="C8" s="64">
        <v>1</v>
      </c>
      <c r="D8" s="67" t="s">
        <v>130</v>
      </c>
      <c r="E8" s="64">
        <v>2023</v>
      </c>
      <c r="F8" s="65"/>
      <c r="G8" s="65"/>
      <c r="H8" s="65"/>
      <c r="I8" s="65"/>
      <c r="J8" s="65"/>
      <c r="K8" s="65"/>
      <c r="L8" s="65"/>
      <c r="M8" s="65"/>
      <c r="N8" s="65"/>
      <c r="O8" s="65"/>
      <c r="P8" s="65"/>
      <c r="Q8" s="65"/>
      <c r="R8" s="65"/>
      <c r="S8" s="65">
        <v>1392809.9820842631</v>
      </c>
    </row>
    <row r="9" spans="1:19" x14ac:dyDescent="0.25">
      <c r="A9" s="63" t="s">
        <v>129</v>
      </c>
      <c r="B9" s="64">
        <v>12001498</v>
      </c>
      <c r="C9" s="64">
        <v>1</v>
      </c>
      <c r="D9" s="67" t="s">
        <v>130</v>
      </c>
      <c r="E9" s="64">
        <v>2024</v>
      </c>
      <c r="F9" s="62"/>
      <c r="G9" s="62"/>
      <c r="H9" s="62"/>
      <c r="I9" s="62"/>
      <c r="J9" s="62"/>
      <c r="K9" s="62"/>
      <c r="L9" s="62"/>
      <c r="M9" s="62"/>
      <c r="N9" s="62"/>
      <c r="O9" s="62"/>
      <c r="P9" s="62"/>
      <c r="Q9" s="62"/>
      <c r="R9" s="62"/>
      <c r="S9" s="66">
        <v>1342550.8455999999</v>
      </c>
    </row>
    <row r="10" spans="1:19" x14ac:dyDescent="0.25">
      <c r="A10" s="485" t="s">
        <v>131</v>
      </c>
      <c r="B10" s="486">
        <v>12003143</v>
      </c>
      <c r="C10" s="486">
        <v>1</v>
      </c>
      <c r="D10" s="488" t="s">
        <v>130</v>
      </c>
      <c r="E10" s="486">
        <v>2022</v>
      </c>
      <c r="F10" s="487">
        <v>3422877</v>
      </c>
      <c r="G10" s="487">
        <v>3140637</v>
      </c>
      <c r="H10" s="487"/>
      <c r="I10" s="487">
        <v>2276289</v>
      </c>
      <c r="J10" s="487">
        <v>2071856.28</v>
      </c>
      <c r="K10" s="487"/>
      <c r="L10" s="487"/>
      <c r="M10" s="487">
        <v>4002</v>
      </c>
      <c r="N10" s="487">
        <v>1093839</v>
      </c>
      <c r="O10" s="487"/>
      <c r="P10" s="487"/>
      <c r="Q10" s="487"/>
      <c r="R10" s="487"/>
      <c r="S10" s="487">
        <v>2071525</v>
      </c>
    </row>
    <row r="11" spans="1:19" x14ac:dyDescent="0.25">
      <c r="A11" s="485" t="s">
        <v>131</v>
      </c>
      <c r="B11" s="486">
        <v>12003143</v>
      </c>
      <c r="C11" s="486">
        <v>1</v>
      </c>
      <c r="D11" s="488" t="s">
        <v>130</v>
      </c>
      <c r="E11" s="486">
        <v>2023</v>
      </c>
      <c r="F11" s="487"/>
      <c r="G11" s="487">
        <v>4105474</v>
      </c>
      <c r="H11" s="487"/>
      <c r="I11" s="487"/>
      <c r="J11" s="487">
        <v>3217880</v>
      </c>
      <c r="K11" s="487"/>
      <c r="L11" s="487"/>
      <c r="M11" s="487"/>
      <c r="N11" s="487"/>
      <c r="O11" s="487"/>
      <c r="P11" s="487"/>
      <c r="Q11" s="487"/>
      <c r="R11" s="487"/>
      <c r="S11" s="487">
        <v>3217690</v>
      </c>
    </row>
    <row r="12" spans="1:19" x14ac:dyDescent="0.25">
      <c r="A12" s="485" t="s">
        <v>131</v>
      </c>
      <c r="B12" s="486">
        <v>12003143</v>
      </c>
      <c r="C12" s="486">
        <v>1</v>
      </c>
      <c r="D12" s="488" t="s">
        <v>130</v>
      </c>
      <c r="E12" s="486">
        <v>2024</v>
      </c>
      <c r="F12" s="484"/>
      <c r="G12" s="487">
        <v>3598702.51</v>
      </c>
      <c r="H12" s="484"/>
      <c r="I12" s="484"/>
      <c r="J12" s="487">
        <v>2675595.7599999998</v>
      </c>
      <c r="K12" s="487"/>
      <c r="L12" s="487"/>
      <c r="M12" s="484"/>
      <c r="N12" s="484"/>
      <c r="O12" s="487"/>
      <c r="P12" s="487"/>
      <c r="Q12" s="484"/>
      <c r="R12" s="484"/>
      <c r="S12" s="487">
        <v>2675414.16</v>
      </c>
    </row>
    <row r="13" spans="1:19" x14ac:dyDescent="0.25">
      <c r="A13" s="85" t="s">
        <v>136</v>
      </c>
      <c r="B13" s="86">
        <v>12001249</v>
      </c>
      <c r="C13" s="86">
        <v>1</v>
      </c>
      <c r="D13" s="88" t="s">
        <v>130</v>
      </c>
      <c r="E13" s="86">
        <v>2022</v>
      </c>
      <c r="F13" s="87">
        <v>19674971</v>
      </c>
      <c r="G13" s="87">
        <v>24041404.417314671</v>
      </c>
      <c r="H13" s="87"/>
      <c r="I13" s="87">
        <v>4329251</v>
      </c>
      <c r="J13" s="87">
        <v>6033996.0509450315</v>
      </c>
      <c r="K13" s="87"/>
      <c r="L13" s="87"/>
      <c r="M13" s="87">
        <v>1380967</v>
      </c>
      <c r="N13" s="87">
        <v>14639732</v>
      </c>
      <c r="O13" s="87"/>
      <c r="P13" s="87"/>
      <c r="Q13" s="87"/>
      <c r="R13" s="87">
        <v>1004470.2928000001</v>
      </c>
      <c r="S13" s="87">
        <v>5189853.97083</v>
      </c>
    </row>
    <row r="14" spans="1:19" x14ac:dyDescent="0.25">
      <c r="A14" s="85" t="s">
        <v>136</v>
      </c>
      <c r="B14" s="86">
        <v>12001249</v>
      </c>
      <c r="C14" s="86">
        <v>1</v>
      </c>
      <c r="D14" s="88" t="s">
        <v>130</v>
      </c>
      <c r="E14" s="86">
        <v>2023</v>
      </c>
      <c r="F14" s="87"/>
      <c r="G14" s="87">
        <v>26563174.78188115</v>
      </c>
      <c r="H14" s="87"/>
      <c r="I14" s="87">
        <v>4938491</v>
      </c>
      <c r="J14" s="87">
        <v>8616676.1716078576</v>
      </c>
      <c r="K14" s="87"/>
      <c r="L14" s="87"/>
      <c r="M14" s="87"/>
      <c r="N14" s="87">
        <v>17368246</v>
      </c>
      <c r="O14" s="87"/>
      <c r="P14" s="87"/>
      <c r="Q14" s="87"/>
      <c r="R14" s="87">
        <v>478204.04459999996</v>
      </c>
      <c r="S14" s="87">
        <v>7938192.2904138993</v>
      </c>
    </row>
    <row r="15" spans="1:19" x14ac:dyDescent="0.25">
      <c r="A15" s="85" t="s">
        <v>136</v>
      </c>
      <c r="B15" s="86">
        <v>12001249</v>
      </c>
      <c r="C15" s="86">
        <v>1</v>
      </c>
      <c r="D15" s="88" t="s">
        <v>130</v>
      </c>
      <c r="E15" s="86">
        <v>2024</v>
      </c>
      <c r="F15" s="84"/>
      <c r="G15" s="87">
        <v>24894467.349183545</v>
      </c>
      <c r="H15" s="84"/>
      <c r="I15" s="87">
        <v>4938491</v>
      </c>
      <c r="J15" s="87">
        <v>7396013.9772804892</v>
      </c>
      <c r="K15" s="87"/>
      <c r="L15" s="87"/>
      <c r="M15" s="84"/>
      <c r="N15" s="87">
        <v>17368246</v>
      </c>
      <c r="O15" s="87"/>
      <c r="P15" s="87"/>
      <c r="Q15" s="84"/>
      <c r="R15" s="87">
        <v>-292552.64</v>
      </c>
      <c r="S15" s="87">
        <v>6136720.3801700007</v>
      </c>
    </row>
    <row r="16" spans="1:19" x14ac:dyDescent="0.25">
      <c r="A16" s="96" t="s">
        <v>131</v>
      </c>
      <c r="B16" s="97">
        <v>12003143</v>
      </c>
      <c r="C16" s="97">
        <v>1</v>
      </c>
      <c r="D16" s="99" t="s">
        <v>130</v>
      </c>
      <c r="E16" s="97">
        <v>2022</v>
      </c>
      <c r="F16" s="98">
        <v>3422877</v>
      </c>
      <c r="G16" s="98">
        <v>3140637</v>
      </c>
      <c r="H16" s="98"/>
      <c r="I16" s="98">
        <v>2276289</v>
      </c>
      <c r="J16" s="98">
        <v>2071856.28</v>
      </c>
      <c r="K16" s="98"/>
      <c r="L16" s="98"/>
      <c r="M16" s="98">
        <v>4002</v>
      </c>
      <c r="N16" s="98">
        <v>1093839</v>
      </c>
      <c r="O16" s="98"/>
      <c r="P16" s="98"/>
      <c r="Q16" s="98"/>
      <c r="R16" s="98"/>
      <c r="S16" s="98">
        <v>2071525</v>
      </c>
    </row>
    <row r="17" spans="1:19" x14ac:dyDescent="0.25">
      <c r="A17" s="96" t="s">
        <v>131</v>
      </c>
      <c r="B17" s="97">
        <v>12003143</v>
      </c>
      <c r="C17" s="97">
        <v>1</v>
      </c>
      <c r="D17" s="99" t="s">
        <v>130</v>
      </c>
      <c r="E17" s="97">
        <v>2023</v>
      </c>
      <c r="F17" s="98"/>
      <c r="G17" s="98">
        <v>4105474</v>
      </c>
      <c r="H17" s="98"/>
      <c r="I17" s="98"/>
      <c r="J17" s="98">
        <v>3217880</v>
      </c>
      <c r="K17" s="98"/>
      <c r="L17" s="98"/>
      <c r="M17" s="98"/>
      <c r="N17" s="98"/>
      <c r="O17" s="98"/>
      <c r="P17" s="98"/>
      <c r="Q17" s="98"/>
      <c r="R17" s="98"/>
      <c r="S17" s="98">
        <v>3217690</v>
      </c>
    </row>
    <row r="18" spans="1:19" x14ac:dyDescent="0.25">
      <c r="A18" s="96" t="s">
        <v>131</v>
      </c>
      <c r="B18" s="97">
        <v>12003143</v>
      </c>
      <c r="C18" s="97">
        <v>1</v>
      </c>
      <c r="D18" s="99" t="s">
        <v>130</v>
      </c>
      <c r="E18" s="97">
        <v>2024</v>
      </c>
      <c r="F18" s="95"/>
      <c r="G18" s="98">
        <v>3598702.51</v>
      </c>
      <c r="H18" s="95"/>
      <c r="I18" s="95"/>
      <c r="J18" s="98">
        <v>2675595.7599999998</v>
      </c>
      <c r="K18" s="98"/>
      <c r="L18" s="98"/>
      <c r="M18" s="95"/>
      <c r="N18" s="95"/>
      <c r="O18" s="98"/>
      <c r="P18" s="98"/>
      <c r="Q18" s="95"/>
      <c r="R18" s="95"/>
      <c r="S18" s="98">
        <v>2675414.16</v>
      </c>
    </row>
    <row r="19" spans="1:19" x14ac:dyDescent="0.25">
      <c r="A19" s="115" t="s">
        <v>137</v>
      </c>
      <c r="B19" s="116">
        <v>12000764</v>
      </c>
      <c r="C19" s="116">
        <v>1</v>
      </c>
      <c r="D19" s="118" t="s">
        <v>130</v>
      </c>
      <c r="E19" s="116">
        <v>2022</v>
      </c>
      <c r="F19" s="117">
        <v>852761</v>
      </c>
      <c r="G19" s="117">
        <v>875845.02812752209</v>
      </c>
      <c r="H19" s="117"/>
      <c r="I19" s="117">
        <v>226840</v>
      </c>
      <c r="J19" s="117">
        <v>207625.41786399996</v>
      </c>
      <c r="K19" s="117"/>
      <c r="L19" s="117"/>
      <c r="M19" s="117">
        <v>46808</v>
      </c>
      <c r="N19" s="117">
        <v>597125</v>
      </c>
      <c r="O19" s="117"/>
      <c r="P19" s="117"/>
      <c r="Q19" s="117"/>
      <c r="R19" s="117">
        <v>20892.1908</v>
      </c>
      <c r="S19" s="117">
        <v>271720.52236399997</v>
      </c>
    </row>
    <row r="20" spans="1:19" x14ac:dyDescent="0.25">
      <c r="A20" s="115" t="s">
        <v>137</v>
      </c>
      <c r="B20" s="116">
        <v>12000764</v>
      </c>
      <c r="C20" s="116">
        <v>1</v>
      </c>
      <c r="D20" s="118" t="s">
        <v>126</v>
      </c>
      <c r="E20" s="116">
        <v>2023</v>
      </c>
      <c r="F20" s="117"/>
      <c r="G20" s="117">
        <v>1191012.2918549774</v>
      </c>
      <c r="H20" s="117"/>
      <c r="I20" s="117">
        <v>303179.79591211962</v>
      </c>
      <c r="J20" s="117">
        <v>458587.42499903648</v>
      </c>
      <c r="K20" s="117"/>
      <c r="L20" s="117"/>
      <c r="M20" s="117">
        <v>46322.559513605294</v>
      </c>
      <c r="N20" s="117">
        <v>621779.32233027229</v>
      </c>
      <c r="O20" s="117"/>
      <c r="P20" s="117"/>
      <c r="Q20" s="117"/>
      <c r="R20" s="117">
        <v>6194.9263999999994</v>
      </c>
      <c r="S20" s="117">
        <v>407248.84470229002</v>
      </c>
    </row>
    <row r="21" spans="1:19" x14ac:dyDescent="0.25">
      <c r="A21" s="115" t="s">
        <v>137</v>
      </c>
      <c r="B21" s="116">
        <v>12000764</v>
      </c>
      <c r="C21" s="116">
        <v>1</v>
      </c>
      <c r="D21" s="118" t="s">
        <v>126</v>
      </c>
      <c r="E21" s="116">
        <v>2024</v>
      </c>
      <c r="F21" s="114"/>
      <c r="G21" s="117">
        <v>1001561.9747405662</v>
      </c>
      <c r="H21" s="114"/>
      <c r="I21" s="117">
        <v>303179.79591211962</v>
      </c>
      <c r="J21" s="117">
        <v>384286.97171611956</v>
      </c>
      <c r="K21" s="117"/>
      <c r="L21" s="117"/>
      <c r="M21" s="117">
        <v>46322.559513605294</v>
      </c>
      <c r="N21" s="117">
        <v>621779.32233027229</v>
      </c>
      <c r="O21" s="117"/>
      <c r="P21" s="117"/>
      <c r="Q21" s="114"/>
      <c r="R21" s="117">
        <v>-10627.1883</v>
      </c>
      <c r="S21" s="117">
        <v>338039.01580399997</v>
      </c>
    </row>
    <row r="22" spans="1:19" x14ac:dyDescent="0.25">
      <c r="A22" s="137" t="s">
        <v>139</v>
      </c>
      <c r="B22" s="138">
        <v>12001512</v>
      </c>
      <c r="C22" s="138">
        <v>1</v>
      </c>
      <c r="D22" s="141" t="s">
        <v>128</v>
      </c>
      <c r="E22" s="138">
        <v>2022</v>
      </c>
      <c r="F22" s="139">
        <v>4452111</v>
      </c>
      <c r="G22" s="139">
        <v>5427828.7295626495</v>
      </c>
      <c r="H22" s="139">
        <v>494120.28623535717</v>
      </c>
      <c r="I22" s="139">
        <v>656821.55000000005</v>
      </c>
      <c r="J22" s="139">
        <v>1003609.55</v>
      </c>
      <c r="K22" s="139"/>
      <c r="L22" s="139"/>
      <c r="M22" s="139">
        <v>248211.93002999993</v>
      </c>
      <c r="N22" s="139">
        <v>3547077.5199700003</v>
      </c>
      <c r="O22" s="139"/>
      <c r="P22" s="139"/>
      <c r="Q22" s="139">
        <v>248708.11526581261</v>
      </c>
      <c r="R22" s="139">
        <v>390791.36550000001</v>
      </c>
      <c r="S22" s="139">
        <v>781004</v>
      </c>
    </row>
    <row r="23" spans="1:19" x14ac:dyDescent="0.25">
      <c r="A23" s="137" t="s">
        <v>139</v>
      </c>
      <c r="B23" s="138">
        <v>12001512</v>
      </c>
      <c r="C23" s="138">
        <v>1</v>
      </c>
      <c r="D23" s="141" t="s">
        <v>126</v>
      </c>
      <c r="E23" s="138">
        <v>2023</v>
      </c>
      <c r="F23" s="139"/>
      <c r="G23" s="139"/>
      <c r="H23" s="139"/>
      <c r="I23" s="139"/>
      <c r="J23" s="139"/>
      <c r="K23" s="139"/>
      <c r="L23" s="139"/>
      <c r="M23" s="139"/>
      <c r="N23" s="139"/>
      <c r="O23" s="139"/>
      <c r="P23" s="139"/>
      <c r="Q23" s="139"/>
      <c r="R23" s="139"/>
      <c r="S23" s="139">
        <v>1004420.2139999999</v>
      </c>
    </row>
    <row r="24" spans="1:19" x14ac:dyDescent="0.25">
      <c r="A24" s="137" t="s">
        <v>139</v>
      </c>
      <c r="B24" s="138">
        <v>12001512</v>
      </c>
      <c r="C24" s="138">
        <v>1</v>
      </c>
      <c r="D24" s="141" t="s">
        <v>126</v>
      </c>
      <c r="E24" s="138">
        <v>2024</v>
      </c>
      <c r="F24" s="136"/>
      <c r="G24" s="136"/>
      <c r="H24" s="136"/>
      <c r="I24" s="136"/>
      <c r="J24" s="136"/>
      <c r="K24" s="136"/>
      <c r="L24" s="136"/>
      <c r="M24" s="136"/>
      <c r="N24" s="136"/>
      <c r="O24" s="136"/>
      <c r="P24" s="136"/>
      <c r="Q24" s="136"/>
      <c r="R24" s="136"/>
      <c r="S24" s="140">
        <v>983287.04740000004</v>
      </c>
    </row>
    <row r="25" spans="1:19" x14ac:dyDescent="0.25">
      <c r="A25" s="177" t="s">
        <v>141</v>
      </c>
      <c r="B25" s="178">
        <v>12000313</v>
      </c>
      <c r="C25" s="178">
        <v>1</v>
      </c>
      <c r="D25" s="180" t="s">
        <v>126</v>
      </c>
      <c r="E25" s="178">
        <v>2022</v>
      </c>
      <c r="F25" s="179">
        <v>3320272</v>
      </c>
      <c r="G25" s="179">
        <v>3755844.7400952084</v>
      </c>
      <c r="H25" s="179">
        <v>267025</v>
      </c>
      <c r="I25" s="179">
        <v>936437</v>
      </c>
      <c r="J25" s="181">
        <v>866321.03</v>
      </c>
      <c r="K25" s="179"/>
      <c r="L25" s="179"/>
      <c r="M25" s="179">
        <v>159138</v>
      </c>
      <c r="N25" s="179">
        <v>2274165</v>
      </c>
      <c r="O25" s="179"/>
      <c r="P25" s="179"/>
      <c r="Q25" s="179"/>
      <c r="R25" s="179"/>
      <c r="S25" s="179">
        <v>688199.14500000002</v>
      </c>
    </row>
    <row r="26" spans="1:19" x14ac:dyDescent="0.25">
      <c r="A26" s="177" t="s">
        <v>141</v>
      </c>
      <c r="B26" s="178">
        <v>12000313</v>
      </c>
      <c r="C26" s="178">
        <v>1</v>
      </c>
      <c r="D26" s="180" t="s">
        <v>126</v>
      </c>
      <c r="E26" s="178">
        <v>2023</v>
      </c>
      <c r="F26" s="179"/>
      <c r="G26" s="179">
        <v>4025652.9530142089</v>
      </c>
      <c r="H26" s="179"/>
      <c r="I26" s="179"/>
      <c r="J26" s="179">
        <v>1211563.5220547589</v>
      </c>
      <c r="K26" s="179"/>
      <c r="L26" s="179"/>
      <c r="M26" s="179"/>
      <c r="N26" s="179"/>
      <c r="O26" s="179"/>
      <c r="P26" s="179"/>
      <c r="Q26" s="179"/>
      <c r="R26" s="179"/>
      <c r="S26" s="179">
        <v>1043466.9349999999</v>
      </c>
    </row>
    <row r="27" spans="1:19" x14ac:dyDescent="0.25">
      <c r="A27" s="177" t="s">
        <v>141</v>
      </c>
      <c r="B27" s="178">
        <v>12000313</v>
      </c>
      <c r="C27" s="178">
        <v>1</v>
      </c>
      <c r="D27" s="180" t="s">
        <v>126</v>
      </c>
      <c r="E27" s="178">
        <v>2024</v>
      </c>
      <c r="F27" s="179"/>
      <c r="G27" s="179">
        <v>3863630.42</v>
      </c>
      <c r="H27" s="179"/>
      <c r="I27" s="179"/>
      <c r="J27" s="179">
        <v>1044840.01</v>
      </c>
      <c r="K27" s="179"/>
      <c r="L27" s="179"/>
      <c r="M27" s="179"/>
      <c r="N27" s="179"/>
      <c r="O27" s="179"/>
      <c r="P27" s="179"/>
      <c r="Q27" s="179"/>
      <c r="R27" s="179"/>
      <c r="S27" s="179">
        <v>876743.43</v>
      </c>
    </row>
    <row r="28" spans="1:19" x14ac:dyDescent="0.25">
      <c r="A28" s="196" t="s">
        <v>142</v>
      </c>
      <c r="B28" s="197">
        <v>12000640</v>
      </c>
      <c r="C28" s="197">
        <v>1</v>
      </c>
      <c r="D28" s="199" t="s">
        <v>128</v>
      </c>
      <c r="E28" s="197">
        <v>2022</v>
      </c>
      <c r="F28" s="198">
        <v>3090234</v>
      </c>
      <c r="G28" s="198">
        <v>3298918.4911185941</v>
      </c>
      <c r="H28" s="198">
        <v>333142.73669756309</v>
      </c>
      <c r="I28" s="198">
        <v>894446.7</v>
      </c>
      <c r="J28" s="198">
        <v>886710.7575000003</v>
      </c>
      <c r="K28" s="198"/>
      <c r="L28" s="198"/>
      <c r="M28" s="198">
        <v>143604.48942</v>
      </c>
      <c r="N28" s="198">
        <v>2052182.8105799998</v>
      </c>
      <c r="O28" s="198"/>
      <c r="P28" s="198"/>
      <c r="Q28" s="198">
        <v>18146.246436740999</v>
      </c>
      <c r="R28" s="198">
        <v>53319.316999999995</v>
      </c>
      <c r="S28" s="198">
        <v>732199.05750000023</v>
      </c>
    </row>
    <row r="29" spans="1:19" x14ac:dyDescent="0.25">
      <c r="A29" s="196" t="s">
        <v>142</v>
      </c>
      <c r="B29" s="197">
        <v>12000640</v>
      </c>
      <c r="C29" s="197">
        <v>1</v>
      </c>
      <c r="D29" s="199" t="s">
        <v>126</v>
      </c>
      <c r="E29" s="197">
        <v>2023</v>
      </c>
      <c r="F29" s="198"/>
      <c r="G29" s="198"/>
      <c r="H29" s="198"/>
      <c r="I29" s="198"/>
      <c r="J29" s="198"/>
      <c r="K29" s="198"/>
      <c r="L29" s="198"/>
      <c r="M29" s="198"/>
      <c r="N29" s="198"/>
      <c r="O29" s="198"/>
      <c r="P29" s="198"/>
      <c r="Q29" s="198"/>
      <c r="R29" s="198"/>
      <c r="S29" s="198">
        <v>1049590.76</v>
      </c>
    </row>
    <row r="30" spans="1:19" x14ac:dyDescent="0.25">
      <c r="A30" s="196" t="s">
        <v>142</v>
      </c>
      <c r="B30" s="197">
        <v>12000640</v>
      </c>
      <c r="C30" s="197">
        <v>1</v>
      </c>
      <c r="D30" s="199" t="s">
        <v>126</v>
      </c>
      <c r="E30" s="197">
        <v>2024</v>
      </c>
      <c r="F30" s="195"/>
      <c r="G30" s="195"/>
      <c r="H30" s="195"/>
      <c r="I30" s="195"/>
      <c r="J30" s="195"/>
      <c r="K30" s="195"/>
      <c r="L30" s="195"/>
      <c r="M30" s="195"/>
      <c r="N30" s="195"/>
      <c r="O30" s="195"/>
      <c r="P30" s="195"/>
      <c r="Q30" s="195"/>
      <c r="R30" s="195"/>
      <c r="S30" s="198">
        <v>942008.09919999994</v>
      </c>
    </row>
    <row r="31" spans="1:19" x14ac:dyDescent="0.25">
      <c r="A31" s="223" t="s">
        <v>143</v>
      </c>
      <c r="B31" s="224">
        <v>12001199</v>
      </c>
      <c r="C31" s="224">
        <v>1</v>
      </c>
      <c r="D31" s="226" t="s">
        <v>130</v>
      </c>
      <c r="E31" s="224">
        <v>2022</v>
      </c>
      <c r="F31" s="225">
        <v>5932697</v>
      </c>
      <c r="G31" s="225">
        <v>6592346.8402749896</v>
      </c>
      <c r="H31" s="225">
        <v>597146.11146282661</v>
      </c>
      <c r="I31" s="225">
        <v>1216032</v>
      </c>
      <c r="J31" s="225">
        <v>1207365.9453520002</v>
      </c>
      <c r="K31" s="225"/>
      <c r="L31" s="225"/>
      <c r="M31" s="225">
        <v>275651.33593000006</v>
      </c>
      <c r="N31" s="225">
        <v>4441013.6640699999</v>
      </c>
      <c r="O31" s="225"/>
      <c r="P31" s="225"/>
      <c r="Q31" s="225">
        <v>137050.10148255323</v>
      </c>
      <c r="R31" s="225">
        <v>531818.5098</v>
      </c>
      <c r="S31" s="225">
        <v>1502893</v>
      </c>
    </row>
    <row r="32" spans="1:19" x14ac:dyDescent="0.25">
      <c r="A32" s="223" t="s">
        <v>143</v>
      </c>
      <c r="B32" s="224">
        <v>12001199</v>
      </c>
      <c r="C32" s="224">
        <v>1</v>
      </c>
      <c r="D32" s="226" t="s">
        <v>130</v>
      </c>
      <c r="E32" s="224">
        <v>2023</v>
      </c>
      <c r="F32" s="225"/>
      <c r="G32" s="225"/>
      <c r="H32" s="225"/>
      <c r="I32" s="225"/>
      <c r="J32" s="225"/>
      <c r="K32" s="225"/>
      <c r="L32" s="225"/>
      <c r="M32" s="225"/>
      <c r="N32" s="225"/>
      <c r="O32" s="225"/>
      <c r="P32" s="225"/>
      <c r="Q32" s="225"/>
      <c r="R32" s="225"/>
      <c r="S32" s="225">
        <v>1873877</v>
      </c>
    </row>
    <row r="33" spans="1:19" x14ac:dyDescent="0.25">
      <c r="A33" s="223" t="s">
        <v>143</v>
      </c>
      <c r="B33" s="224">
        <v>12001199</v>
      </c>
      <c r="C33" s="224">
        <v>1</v>
      </c>
      <c r="D33" s="226" t="s">
        <v>130</v>
      </c>
      <c r="E33" s="224">
        <v>2024</v>
      </c>
      <c r="F33" s="222"/>
      <c r="G33" s="222"/>
      <c r="H33" s="222"/>
      <c r="I33" s="222"/>
      <c r="J33" s="222"/>
      <c r="K33" s="222"/>
      <c r="L33" s="222"/>
      <c r="M33" s="222"/>
      <c r="N33" s="222"/>
      <c r="O33" s="222"/>
      <c r="P33" s="222"/>
      <c r="Q33" s="222"/>
      <c r="R33" s="222"/>
      <c r="S33" s="225">
        <v>1922732.6063907768</v>
      </c>
    </row>
    <row r="34" spans="1:19" x14ac:dyDescent="0.25">
      <c r="A34" s="244" t="s">
        <v>144</v>
      </c>
      <c r="B34" s="245">
        <v>12001552</v>
      </c>
      <c r="C34" s="245">
        <v>1</v>
      </c>
      <c r="D34" s="247" t="s">
        <v>130</v>
      </c>
      <c r="E34" s="245">
        <v>2022</v>
      </c>
      <c r="F34" s="246">
        <v>7697308</v>
      </c>
      <c r="G34" s="246">
        <v>8197914.1160693988</v>
      </c>
      <c r="H34" s="246">
        <v>481219.03729276627</v>
      </c>
      <c r="I34" s="246">
        <v>1972831.6399999997</v>
      </c>
      <c r="J34" s="246">
        <v>2132719.0849999995</v>
      </c>
      <c r="K34" s="246"/>
      <c r="L34" s="246"/>
      <c r="M34" s="246">
        <v>154887.15687252022</v>
      </c>
      <c r="N34" s="246">
        <v>5569589.2031274801</v>
      </c>
      <c r="O34" s="246"/>
      <c r="P34" s="246"/>
      <c r="Q34" s="246">
        <v>596779.095961135</v>
      </c>
      <c r="R34" s="246">
        <v>399538.54229999997</v>
      </c>
      <c r="S34" s="246">
        <v>1739006.6975</v>
      </c>
    </row>
    <row r="35" spans="1:19" x14ac:dyDescent="0.25">
      <c r="A35" s="244" t="s">
        <v>144</v>
      </c>
      <c r="B35" s="245">
        <v>12001552</v>
      </c>
      <c r="C35" s="245">
        <v>1</v>
      </c>
      <c r="D35" s="247" t="s">
        <v>130</v>
      </c>
      <c r="E35" s="245">
        <v>2023</v>
      </c>
      <c r="F35" s="246"/>
      <c r="G35" s="246"/>
      <c r="H35" s="246"/>
      <c r="I35" s="246"/>
      <c r="J35" s="246"/>
      <c r="K35" s="246"/>
      <c r="L35" s="246"/>
      <c r="M35" s="246"/>
      <c r="N35" s="246"/>
      <c r="O35" s="246"/>
      <c r="P35" s="246"/>
      <c r="Q35" s="246"/>
      <c r="R35" s="246"/>
      <c r="S35" s="246">
        <v>2701190.89</v>
      </c>
    </row>
    <row r="36" spans="1:19" x14ac:dyDescent="0.25">
      <c r="A36" s="244" t="s">
        <v>144</v>
      </c>
      <c r="B36" s="245">
        <v>12001552</v>
      </c>
      <c r="C36" s="245">
        <v>1</v>
      </c>
      <c r="D36" s="247" t="s">
        <v>130</v>
      </c>
      <c r="E36" s="245">
        <v>2024</v>
      </c>
      <c r="F36" s="243"/>
      <c r="G36" s="243"/>
      <c r="H36" s="243"/>
      <c r="I36" s="243"/>
      <c r="J36" s="243"/>
      <c r="K36" s="243"/>
      <c r="L36" s="243"/>
      <c r="M36" s="243"/>
      <c r="N36" s="243"/>
      <c r="O36" s="243"/>
      <c r="P36" s="243"/>
      <c r="Q36" s="243"/>
      <c r="R36" s="243"/>
      <c r="S36" s="246">
        <v>2157421.3284</v>
      </c>
    </row>
    <row r="37" spans="1:19" x14ac:dyDescent="0.25">
      <c r="A37" s="262" t="s">
        <v>145</v>
      </c>
      <c r="B37" s="263">
        <v>12000218</v>
      </c>
      <c r="C37" s="263">
        <v>1</v>
      </c>
      <c r="D37" s="266" t="s">
        <v>130</v>
      </c>
      <c r="E37" s="263">
        <v>2022</v>
      </c>
      <c r="F37" s="264">
        <v>6300131</v>
      </c>
      <c r="G37" s="264">
        <v>8087705.6716150381</v>
      </c>
      <c r="H37" s="264">
        <v>583219.81385073392</v>
      </c>
      <c r="I37" s="264">
        <v>1660362.6457499999</v>
      </c>
      <c r="J37" s="264">
        <v>2939022.3974531288</v>
      </c>
      <c r="K37" s="264"/>
      <c r="L37" s="264"/>
      <c r="M37" s="264">
        <v>320872.46007486712</v>
      </c>
      <c r="N37" s="264">
        <v>4318895.8941751327</v>
      </c>
      <c r="O37" s="264"/>
      <c r="P37" s="264"/>
      <c r="Q37" s="264">
        <v>291865.80416737363</v>
      </c>
      <c r="R37" s="264">
        <v>401586.22349999996</v>
      </c>
      <c r="S37" s="264">
        <v>2180737.2799999998</v>
      </c>
    </row>
    <row r="38" spans="1:19" x14ac:dyDescent="0.25">
      <c r="A38" s="262" t="s">
        <v>145</v>
      </c>
      <c r="B38" s="263">
        <v>12000218</v>
      </c>
      <c r="C38" s="263">
        <v>1</v>
      </c>
      <c r="D38" s="266" t="s">
        <v>130</v>
      </c>
      <c r="E38" s="263">
        <v>2023</v>
      </c>
      <c r="F38" s="264"/>
      <c r="G38" s="264"/>
      <c r="H38" s="264"/>
      <c r="I38" s="264"/>
      <c r="J38" s="264"/>
      <c r="K38" s="264"/>
      <c r="L38" s="264"/>
      <c r="M38" s="264"/>
      <c r="N38" s="264"/>
      <c r="O38" s="264"/>
      <c r="P38" s="264"/>
      <c r="Q38" s="264"/>
      <c r="R38" s="264"/>
      <c r="S38" s="264">
        <v>3076352.2071599998</v>
      </c>
    </row>
    <row r="39" spans="1:19" x14ac:dyDescent="0.25">
      <c r="A39" s="262" t="s">
        <v>145</v>
      </c>
      <c r="B39" s="263">
        <v>12000218</v>
      </c>
      <c r="C39" s="263">
        <v>1</v>
      </c>
      <c r="D39" s="266" t="s">
        <v>130</v>
      </c>
      <c r="E39" s="263">
        <v>2024</v>
      </c>
      <c r="F39" s="261"/>
      <c r="G39" s="261"/>
      <c r="H39" s="261"/>
      <c r="I39" s="261"/>
      <c r="J39" s="261"/>
      <c r="K39" s="261"/>
      <c r="L39" s="261"/>
      <c r="M39" s="261"/>
      <c r="N39" s="261"/>
      <c r="O39" s="261"/>
      <c r="P39" s="261"/>
      <c r="Q39" s="261"/>
      <c r="R39" s="261"/>
      <c r="S39" s="265">
        <v>2818586.4412099998</v>
      </c>
    </row>
    <row r="40" spans="1:19" x14ac:dyDescent="0.25">
      <c r="A40" s="291" t="s">
        <v>147</v>
      </c>
      <c r="B40" s="1142">
        <v>12000153</v>
      </c>
      <c r="C40" s="288">
        <v>1</v>
      </c>
      <c r="D40" s="290" t="s">
        <v>126</v>
      </c>
      <c r="E40" s="288">
        <v>2022</v>
      </c>
      <c r="F40" s="289">
        <v>5208164</v>
      </c>
      <c r="G40" s="292">
        <v>5851180.1672316901</v>
      </c>
      <c r="H40" s="289"/>
      <c r="I40" s="289">
        <v>1423905</v>
      </c>
      <c r="J40" s="289">
        <v>1465180.4780670181</v>
      </c>
      <c r="K40" s="289"/>
      <c r="L40" s="289"/>
      <c r="M40" s="289">
        <v>252626.39435469452</v>
      </c>
      <c r="N40" s="289">
        <v>3610163</v>
      </c>
      <c r="O40" s="289"/>
      <c r="P40" s="289"/>
      <c r="Q40" s="289"/>
      <c r="R40" s="289"/>
      <c r="S40" s="289">
        <v>1194419.8199</v>
      </c>
    </row>
    <row r="41" spans="1:19" x14ac:dyDescent="0.25">
      <c r="A41" s="291" t="s">
        <v>147</v>
      </c>
      <c r="B41" s="1142">
        <v>12000153</v>
      </c>
      <c r="C41" s="288">
        <v>1</v>
      </c>
      <c r="D41" s="290" t="s">
        <v>126</v>
      </c>
      <c r="E41" s="288">
        <v>2023</v>
      </c>
      <c r="F41" s="289"/>
      <c r="G41" s="292">
        <v>5604629.1587269315</v>
      </c>
      <c r="H41" s="289"/>
      <c r="I41" s="289"/>
      <c r="J41" s="289">
        <v>2024584.1042398864</v>
      </c>
      <c r="K41" s="289"/>
      <c r="L41" s="289"/>
      <c r="M41" s="289"/>
      <c r="N41" s="289"/>
      <c r="O41" s="289"/>
      <c r="P41" s="289"/>
      <c r="Q41" s="289"/>
      <c r="R41" s="289"/>
      <c r="S41" s="289">
        <v>1791193.6</v>
      </c>
    </row>
    <row r="42" spans="1:19" x14ac:dyDescent="0.25">
      <c r="A42" s="291" t="s">
        <v>147</v>
      </c>
      <c r="B42" s="1142">
        <v>12000153</v>
      </c>
      <c r="C42" s="288">
        <v>1</v>
      </c>
      <c r="D42" s="290" t="s">
        <v>126</v>
      </c>
      <c r="E42" s="288">
        <v>2024</v>
      </c>
      <c r="F42" s="289"/>
      <c r="G42" s="292">
        <v>5087064.9187043132</v>
      </c>
      <c r="H42" s="289"/>
      <c r="I42" s="289"/>
      <c r="J42" s="289">
        <v>1584020.3942398862</v>
      </c>
      <c r="K42" s="289"/>
      <c r="L42" s="289"/>
      <c r="M42" s="289"/>
      <c r="N42" s="289"/>
      <c r="O42" s="289"/>
      <c r="P42" s="289"/>
      <c r="Q42" s="289"/>
      <c r="R42" s="289"/>
      <c r="S42" s="289">
        <v>1350629.89</v>
      </c>
    </row>
    <row r="43" spans="1:19" x14ac:dyDescent="0.25">
      <c r="A43" s="314" t="s">
        <v>148</v>
      </c>
      <c r="B43" s="315">
        <v>12000918</v>
      </c>
      <c r="C43" s="315">
        <v>1</v>
      </c>
      <c r="D43" s="318" t="s">
        <v>130</v>
      </c>
      <c r="E43" s="315">
        <v>2022</v>
      </c>
      <c r="F43" s="316">
        <v>3945787</v>
      </c>
      <c r="G43" s="316">
        <v>4915146.2670250442</v>
      </c>
      <c r="H43" s="316">
        <v>426896.16381604801</v>
      </c>
      <c r="I43" s="316">
        <v>560744</v>
      </c>
      <c r="J43" s="316">
        <v>1223838.5499219997</v>
      </c>
      <c r="K43" s="316"/>
      <c r="L43" s="316"/>
      <c r="M43" s="316">
        <v>0</v>
      </c>
      <c r="N43" s="316">
        <v>3385043</v>
      </c>
      <c r="O43" s="316"/>
      <c r="P43" s="316"/>
      <c r="Q43" s="316">
        <v>326890.41290217021</v>
      </c>
      <c r="R43" s="316">
        <v>-18647.746199999994</v>
      </c>
      <c r="S43" s="316">
        <v>1291571.75</v>
      </c>
    </row>
    <row r="44" spans="1:19" x14ac:dyDescent="0.25">
      <c r="A44" s="314" t="s">
        <v>148</v>
      </c>
      <c r="B44" s="315">
        <v>12000918</v>
      </c>
      <c r="C44" s="315">
        <v>1</v>
      </c>
      <c r="D44" s="318" t="s">
        <v>130</v>
      </c>
      <c r="E44" s="315">
        <v>2023</v>
      </c>
      <c r="F44" s="316"/>
      <c r="G44" s="316"/>
      <c r="H44" s="316"/>
      <c r="I44" s="316"/>
      <c r="J44" s="316"/>
      <c r="K44" s="316"/>
      <c r="L44" s="316"/>
      <c r="M44" s="316"/>
      <c r="N44" s="316"/>
      <c r="O44" s="316"/>
      <c r="P44" s="316"/>
      <c r="Q44" s="316"/>
      <c r="R44" s="316"/>
      <c r="S44" s="316">
        <v>1913403.1</v>
      </c>
    </row>
    <row r="45" spans="1:19" x14ac:dyDescent="0.25">
      <c r="A45" s="314" t="s">
        <v>148</v>
      </c>
      <c r="B45" s="315">
        <v>12000918</v>
      </c>
      <c r="C45" s="315">
        <v>1</v>
      </c>
      <c r="D45" s="318" t="s">
        <v>130</v>
      </c>
      <c r="E45" s="315">
        <v>2024</v>
      </c>
      <c r="F45" s="313"/>
      <c r="G45" s="313"/>
      <c r="H45" s="313"/>
      <c r="I45" s="313"/>
      <c r="J45" s="313"/>
      <c r="K45" s="313"/>
      <c r="L45" s="313"/>
      <c r="M45" s="313"/>
      <c r="N45" s="313"/>
      <c r="O45" s="313"/>
      <c r="P45" s="313"/>
      <c r="Q45" s="313"/>
      <c r="R45" s="313"/>
      <c r="S45" s="317">
        <v>1602070.0799999998</v>
      </c>
    </row>
    <row r="46" spans="1:19" x14ac:dyDescent="0.25">
      <c r="A46" s="342" t="s">
        <v>149</v>
      </c>
      <c r="B46" s="343">
        <v>12000677</v>
      </c>
      <c r="C46" s="343">
        <v>1</v>
      </c>
      <c r="D46" s="346" t="s">
        <v>128</v>
      </c>
      <c r="E46" s="343">
        <v>2022</v>
      </c>
      <c r="F46" s="344">
        <v>2639278</v>
      </c>
      <c r="G46" s="344">
        <v>2921054.5712138256</v>
      </c>
      <c r="H46" s="344"/>
      <c r="I46" s="344">
        <v>662416.9</v>
      </c>
      <c r="J46" s="344">
        <v>775391.70750000002</v>
      </c>
      <c r="K46" s="344"/>
      <c r="L46" s="344"/>
      <c r="M46" s="344">
        <v>129286.71594000002</v>
      </c>
      <c r="N46" s="344">
        <v>1847574.3840600001</v>
      </c>
      <c r="O46" s="344"/>
      <c r="P46" s="344"/>
      <c r="Q46" s="344"/>
      <c r="R46" s="344"/>
      <c r="S46" s="344">
        <v>643427.8075</v>
      </c>
    </row>
    <row r="47" spans="1:19" x14ac:dyDescent="0.25">
      <c r="A47" s="342" t="s">
        <v>149</v>
      </c>
      <c r="B47" s="343">
        <v>12000677</v>
      </c>
      <c r="C47" s="343">
        <v>1</v>
      </c>
      <c r="D47" s="346" t="s">
        <v>126</v>
      </c>
      <c r="E47" s="343">
        <v>2023</v>
      </c>
      <c r="F47" s="344"/>
      <c r="G47" s="344"/>
      <c r="H47" s="344"/>
      <c r="I47" s="344"/>
      <c r="J47" s="344"/>
      <c r="K47" s="344"/>
      <c r="L47" s="344"/>
      <c r="M47" s="344"/>
      <c r="N47" s="344"/>
      <c r="O47" s="344"/>
      <c r="P47" s="344"/>
      <c r="Q47" s="344"/>
      <c r="R47" s="344"/>
      <c r="S47" s="344">
        <v>924545.52749999997</v>
      </c>
    </row>
    <row r="48" spans="1:19" x14ac:dyDescent="0.25">
      <c r="A48" s="342" t="s">
        <v>149</v>
      </c>
      <c r="B48" s="343">
        <v>12000677</v>
      </c>
      <c r="C48" s="343">
        <v>1</v>
      </c>
      <c r="D48" s="346" t="s">
        <v>126</v>
      </c>
      <c r="E48" s="343">
        <v>2024</v>
      </c>
      <c r="F48" s="341"/>
      <c r="G48" s="341"/>
      <c r="H48" s="341"/>
      <c r="I48" s="341"/>
      <c r="J48" s="341"/>
      <c r="K48" s="341"/>
      <c r="L48" s="341"/>
      <c r="M48" s="341"/>
      <c r="N48" s="341"/>
      <c r="O48" s="341"/>
      <c r="P48" s="341"/>
      <c r="Q48" s="341"/>
      <c r="R48" s="341"/>
      <c r="S48" s="345">
        <v>740264.54309999989</v>
      </c>
    </row>
    <row r="49" spans="1:19" x14ac:dyDescent="0.25">
      <c r="A49" s="369" t="s">
        <v>150</v>
      </c>
      <c r="B49" s="370">
        <v>12001217</v>
      </c>
      <c r="C49" s="370">
        <v>1</v>
      </c>
      <c r="D49" s="372" t="s">
        <v>126</v>
      </c>
      <c r="E49" s="370">
        <v>2022</v>
      </c>
      <c r="F49" s="371">
        <v>2406658</v>
      </c>
      <c r="G49" s="371">
        <v>2521116.06</v>
      </c>
      <c r="H49" s="371"/>
      <c r="I49" s="371">
        <v>1009430</v>
      </c>
      <c r="J49" s="371">
        <v>965918.93</v>
      </c>
      <c r="K49" s="371"/>
      <c r="L49" s="371"/>
      <c r="M49" s="371">
        <v>93275</v>
      </c>
      <c r="N49" s="371">
        <v>1332948</v>
      </c>
      <c r="O49" s="371"/>
      <c r="P49" s="371"/>
      <c r="Q49" s="371"/>
      <c r="R49" s="371">
        <v>38564.26</v>
      </c>
      <c r="S49" s="371">
        <v>842251.63</v>
      </c>
    </row>
    <row r="50" spans="1:19" x14ac:dyDescent="0.25">
      <c r="A50" s="369" t="s">
        <v>150</v>
      </c>
      <c r="B50" s="370">
        <v>12001217</v>
      </c>
      <c r="C50" s="370">
        <v>1</v>
      </c>
      <c r="D50" s="372" t="s">
        <v>126</v>
      </c>
      <c r="E50" s="370">
        <v>2023</v>
      </c>
      <c r="F50" s="371"/>
      <c r="G50" s="371">
        <v>2953699.63</v>
      </c>
      <c r="H50" s="371"/>
      <c r="I50" s="371"/>
      <c r="J50" s="371">
        <v>1236977.51</v>
      </c>
      <c r="K50" s="371"/>
      <c r="L50" s="371"/>
      <c r="M50" s="371"/>
      <c r="N50" s="371"/>
      <c r="O50" s="371"/>
      <c r="P50" s="371"/>
      <c r="Q50" s="371"/>
      <c r="R50" s="371">
        <v>-27905</v>
      </c>
      <c r="S50" s="371">
        <v>1108070.71</v>
      </c>
    </row>
    <row r="51" spans="1:19" x14ac:dyDescent="0.25">
      <c r="A51" s="369" t="s">
        <v>150</v>
      </c>
      <c r="B51" s="370">
        <v>12001217</v>
      </c>
      <c r="C51" s="370">
        <v>1</v>
      </c>
      <c r="D51" s="372" t="s">
        <v>126</v>
      </c>
      <c r="E51" s="370">
        <v>2024</v>
      </c>
      <c r="F51" s="368"/>
      <c r="G51" s="371">
        <v>2856411.59</v>
      </c>
      <c r="H51" s="371"/>
      <c r="I51" s="371"/>
      <c r="J51" s="371">
        <v>1065846.82</v>
      </c>
      <c r="K51" s="371"/>
      <c r="L51" s="371"/>
      <c r="M51" s="371"/>
      <c r="N51" s="371"/>
      <c r="O51" s="371"/>
      <c r="P51" s="371"/>
      <c r="Q51" s="371"/>
      <c r="R51" s="371">
        <v>-24289</v>
      </c>
      <c r="S51" s="371">
        <v>936940.02</v>
      </c>
    </row>
    <row r="52" spans="1:19" x14ac:dyDescent="0.25">
      <c r="A52" s="393" t="s">
        <v>151</v>
      </c>
      <c r="B52" s="394">
        <v>12000287</v>
      </c>
      <c r="C52" s="394">
        <v>1</v>
      </c>
      <c r="D52" s="397" t="s">
        <v>128</v>
      </c>
      <c r="E52" s="394">
        <v>2022</v>
      </c>
      <c r="F52" s="395">
        <v>4256261</v>
      </c>
      <c r="G52" s="395">
        <v>4040358.6123105399</v>
      </c>
      <c r="H52" s="395">
        <v>154122.7218728475</v>
      </c>
      <c r="I52" s="395">
        <v>1119513.05</v>
      </c>
      <c r="J52" s="395">
        <v>1051958.5345971186</v>
      </c>
      <c r="K52" s="395"/>
      <c r="L52" s="395"/>
      <c r="M52" s="395">
        <v>205143.31593000004</v>
      </c>
      <c r="N52" s="395">
        <v>2931604.6340700001</v>
      </c>
      <c r="O52" s="395"/>
      <c r="P52" s="395"/>
      <c r="Q52" s="395">
        <v>127491.42550366701</v>
      </c>
      <c r="R52" s="395">
        <v>44727.279699999999</v>
      </c>
      <c r="S52" s="395">
        <v>839145.48459711857</v>
      </c>
    </row>
    <row r="53" spans="1:19" x14ac:dyDescent="0.25">
      <c r="A53" s="393" t="s">
        <v>151</v>
      </c>
      <c r="B53" s="394">
        <v>12000287</v>
      </c>
      <c r="C53" s="394">
        <v>1</v>
      </c>
      <c r="D53" s="397" t="s">
        <v>126</v>
      </c>
      <c r="E53" s="394">
        <v>2023</v>
      </c>
      <c r="F53" s="395"/>
      <c r="G53" s="395"/>
      <c r="H53" s="395"/>
      <c r="I53" s="395"/>
      <c r="J53" s="395"/>
      <c r="K53" s="395"/>
      <c r="L53" s="395"/>
      <c r="M53" s="395"/>
      <c r="N53" s="395"/>
      <c r="O53" s="395"/>
      <c r="P53" s="395"/>
      <c r="Q53" s="395"/>
      <c r="R53" s="395"/>
      <c r="S53" s="395">
        <v>1046900.97</v>
      </c>
    </row>
    <row r="54" spans="1:19" x14ac:dyDescent="0.25">
      <c r="A54" s="393" t="s">
        <v>151</v>
      </c>
      <c r="B54" s="394">
        <v>12000287</v>
      </c>
      <c r="C54" s="394">
        <v>1</v>
      </c>
      <c r="D54" s="397" t="s">
        <v>126</v>
      </c>
      <c r="E54" s="394">
        <v>2024</v>
      </c>
      <c r="F54" s="392"/>
      <c r="G54" s="392"/>
      <c r="H54" s="392"/>
      <c r="I54" s="392"/>
      <c r="J54" s="392"/>
      <c r="K54" s="392"/>
      <c r="L54" s="392"/>
      <c r="M54" s="392"/>
      <c r="N54" s="392"/>
      <c r="O54" s="392"/>
      <c r="P54" s="392"/>
      <c r="Q54" s="392"/>
      <c r="R54" s="392"/>
      <c r="S54" s="396">
        <v>1076727.008324055</v>
      </c>
    </row>
    <row r="55" spans="1:19" x14ac:dyDescent="0.25">
      <c r="A55" s="421" t="s">
        <v>153</v>
      </c>
      <c r="B55" s="422">
        <v>12000601</v>
      </c>
      <c r="C55" s="422">
        <v>1</v>
      </c>
      <c r="D55" s="425" t="s">
        <v>128</v>
      </c>
      <c r="E55" s="422">
        <v>2022</v>
      </c>
      <c r="F55" s="423">
        <v>1926201</v>
      </c>
      <c r="G55" s="423">
        <v>2262584.9000302097</v>
      </c>
      <c r="H55" s="423">
        <v>338040.40669970086</v>
      </c>
      <c r="I55" s="423">
        <v>717725.05</v>
      </c>
      <c r="J55" s="423">
        <v>748147.38</v>
      </c>
      <c r="K55" s="423"/>
      <c r="L55" s="423"/>
      <c r="M55" s="423">
        <v>79034.327130000107</v>
      </c>
      <c r="N55" s="423">
        <v>1129441.6228699998</v>
      </c>
      <c r="O55" s="423"/>
      <c r="P55" s="423"/>
      <c r="Q55" s="423">
        <v>-44928.035378336615</v>
      </c>
      <c r="R55" s="423">
        <v>75537.763200000001</v>
      </c>
      <c r="S55" s="423">
        <v>651837.32999999996</v>
      </c>
    </row>
    <row r="56" spans="1:19" x14ac:dyDescent="0.25">
      <c r="A56" s="421" t="s">
        <v>153</v>
      </c>
      <c r="B56" s="422">
        <v>12000601</v>
      </c>
      <c r="C56" s="422">
        <v>1</v>
      </c>
      <c r="D56" s="425" t="s">
        <v>126</v>
      </c>
      <c r="E56" s="422">
        <v>2023</v>
      </c>
      <c r="F56" s="423"/>
      <c r="G56" s="423"/>
      <c r="H56" s="423"/>
      <c r="I56" s="423"/>
      <c r="J56" s="423"/>
      <c r="K56" s="423"/>
      <c r="L56" s="423"/>
      <c r="M56" s="423"/>
      <c r="N56" s="423"/>
      <c r="O56" s="423"/>
      <c r="P56" s="423"/>
      <c r="Q56" s="423"/>
      <c r="R56" s="423"/>
      <c r="S56" s="423">
        <v>804154.68900000001</v>
      </c>
    </row>
    <row r="57" spans="1:19" x14ac:dyDescent="0.25">
      <c r="A57" s="421" t="s">
        <v>153</v>
      </c>
      <c r="B57" s="422">
        <v>12000601</v>
      </c>
      <c r="C57" s="422">
        <v>1</v>
      </c>
      <c r="D57" s="425" t="s">
        <v>126</v>
      </c>
      <c r="E57" s="422">
        <v>2024</v>
      </c>
      <c r="F57" s="420"/>
      <c r="G57" s="420"/>
      <c r="H57" s="420"/>
      <c r="I57" s="420"/>
      <c r="J57" s="420"/>
      <c r="K57" s="420"/>
      <c r="L57" s="420"/>
      <c r="M57" s="420"/>
      <c r="N57" s="420"/>
      <c r="O57" s="420"/>
      <c r="P57" s="420"/>
      <c r="Q57" s="420"/>
      <c r="R57" s="420"/>
      <c r="S57" s="424">
        <v>846852.74399999995</v>
      </c>
    </row>
    <row r="58" spans="1:19" x14ac:dyDescent="0.25">
      <c r="A58" s="449" t="s">
        <v>154</v>
      </c>
      <c r="B58" s="450">
        <v>12001566</v>
      </c>
      <c r="C58" s="450">
        <v>1</v>
      </c>
      <c r="D58" s="453" t="s">
        <v>128</v>
      </c>
      <c r="E58" s="450">
        <v>2022</v>
      </c>
      <c r="F58" s="451">
        <v>3391423</v>
      </c>
      <c r="G58" s="451">
        <v>3840440.4738383191</v>
      </c>
      <c r="H58" s="451">
        <v>579739.88450232591</v>
      </c>
      <c r="I58" s="451">
        <v>958588.15</v>
      </c>
      <c r="J58" s="451">
        <v>952366.72500000009</v>
      </c>
      <c r="K58" s="451"/>
      <c r="L58" s="451"/>
      <c r="M58" s="451">
        <v>159107.39919000026</v>
      </c>
      <c r="N58" s="451">
        <v>2273727.4508099998</v>
      </c>
      <c r="O58" s="451"/>
      <c r="P58" s="451"/>
      <c r="Q58" s="451">
        <v>348373.40426464658</v>
      </c>
      <c r="R58" s="451">
        <v>159957.59100000001</v>
      </c>
      <c r="S58" s="451">
        <v>782795.57500000007</v>
      </c>
    </row>
    <row r="59" spans="1:19" x14ac:dyDescent="0.25">
      <c r="A59" s="449" t="s">
        <v>154</v>
      </c>
      <c r="B59" s="450">
        <v>12001566</v>
      </c>
      <c r="C59" s="450">
        <v>1</v>
      </c>
      <c r="D59" s="453" t="s">
        <v>126</v>
      </c>
      <c r="E59" s="450">
        <v>2023</v>
      </c>
      <c r="F59" s="451"/>
      <c r="G59" s="451"/>
      <c r="H59" s="451"/>
      <c r="I59" s="451"/>
      <c r="J59" s="451"/>
      <c r="K59" s="451"/>
      <c r="L59" s="451"/>
      <c r="M59" s="451"/>
      <c r="N59" s="451"/>
      <c r="O59" s="451"/>
      <c r="P59" s="451"/>
      <c r="Q59" s="451"/>
      <c r="R59" s="451"/>
      <c r="S59" s="451">
        <v>1118147.2750000001</v>
      </c>
    </row>
    <row r="60" spans="1:19" x14ac:dyDescent="0.25">
      <c r="A60" s="449" t="s">
        <v>154</v>
      </c>
      <c r="B60" s="450">
        <v>12001566</v>
      </c>
      <c r="C60" s="450">
        <v>1</v>
      </c>
      <c r="D60" s="453" t="s">
        <v>126</v>
      </c>
      <c r="E60" s="450">
        <v>2024</v>
      </c>
      <c r="F60" s="448"/>
      <c r="G60" s="448"/>
      <c r="H60" s="448"/>
      <c r="I60" s="448"/>
      <c r="J60" s="448"/>
      <c r="K60" s="448"/>
      <c r="L60" s="448"/>
      <c r="M60" s="448"/>
      <c r="N60" s="448"/>
      <c r="O60" s="448"/>
      <c r="P60" s="448"/>
      <c r="Q60" s="448"/>
      <c r="R60" s="448"/>
      <c r="S60" s="452">
        <v>932306.97039999999</v>
      </c>
    </row>
    <row r="61" spans="1:19" s="463" customFormat="1" x14ac:dyDescent="0.25">
      <c r="A61" s="485" t="s">
        <v>157</v>
      </c>
      <c r="B61" s="486">
        <v>12001578</v>
      </c>
      <c r="C61" s="486">
        <v>1</v>
      </c>
      <c r="D61" s="488" t="s">
        <v>130</v>
      </c>
      <c r="E61" s="486">
        <v>2024</v>
      </c>
      <c r="F61" s="487">
        <v>10056231</v>
      </c>
      <c r="G61" s="487">
        <v>12526932.282470096</v>
      </c>
      <c r="H61" s="487">
        <v>606308</v>
      </c>
      <c r="I61" s="487">
        <v>2341222.09</v>
      </c>
      <c r="J61" s="487">
        <v>3635766.5000428804</v>
      </c>
      <c r="K61" s="487">
        <v>0</v>
      </c>
      <c r="L61" s="487">
        <v>0</v>
      </c>
      <c r="M61" s="487">
        <v>297799.34404180013</v>
      </c>
      <c r="N61" s="487">
        <v>7417209.5689581996</v>
      </c>
      <c r="O61" s="487"/>
      <c r="P61" s="487"/>
      <c r="Q61" s="487"/>
      <c r="R61" s="487"/>
      <c r="S61" s="487">
        <v>3126540.5760428803</v>
      </c>
    </row>
    <row r="62" spans="1:19" x14ac:dyDescent="0.25">
      <c r="A62" s="509" t="s">
        <v>159</v>
      </c>
      <c r="B62" s="510">
        <v>12000171</v>
      </c>
      <c r="C62" s="510">
        <v>1</v>
      </c>
      <c r="D62" s="512" t="s">
        <v>126</v>
      </c>
      <c r="E62" s="510">
        <v>2024</v>
      </c>
      <c r="F62" s="511"/>
      <c r="G62" s="511">
        <v>6103759.6875471957</v>
      </c>
      <c r="H62" s="511"/>
      <c r="I62" s="511"/>
      <c r="J62" s="511">
        <v>1749689.3237399999</v>
      </c>
      <c r="K62" s="511"/>
      <c r="L62" s="511">
        <v>0</v>
      </c>
      <c r="M62" s="511"/>
      <c r="N62" s="511"/>
      <c r="O62" s="511"/>
      <c r="P62" s="511"/>
      <c r="Q62" s="511"/>
      <c r="R62" s="511"/>
      <c r="S62" s="511">
        <v>1475752.3237399999</v>
      </c>
    </row>
    <row r="63" spans="1:19" x14ac:dyDescent="0.25">
      <c r="A63" s="522" t="s">
        <v>160</v>
      </c>
      <c r="B63" s="523">
        <v>12001151</v>
      </c>
      <c r="C63" s="523">
        <v>1</v>
      </c>
      <c r="D63" s="524" t="s">
        <v>130</v>
      </c>
      <c r="E63" s="523">
        <v>2023</v>
      </c>
      <c r="F63" s="525"/>
      <c r="G63" s="525">
        <v>13719934.555450935</v>
      </c>
      <c r="H63" s="525"/>
      <c r="I63" s="525"/>
      <c r="J63" s="525">
        <v>4248451.7271750001</v>
      </c>
      <c r="K63" s="525">
        <v>46097.4</v>
      </c>
      <c r="L63" s="525">
        <v>237910.81</v>
      </c>
      <c r="M63" s="525"/>
      <c r="N63" s="525"/>
      <c r="O63" s="525"/>
      <c r="P63" s="525"/>
      <c r="Q63" s="525"/>
      <c r="R63" s="525"/>
      <c r="S63" s="525">
        <v>3525470</v>
      </c>
    </row>
    <row r="64" spans="1:19" x14ac:dyDescent="0.25">
      <c r="A64" s="513" t="s">
        <v>160</v>
      </c>
      <c r="B64" s="514">
        <v>12001151</v>
      </c>
      <c r="C64" s="514">
        <v>1</v>
      </c>
      <c r="D64" s="516" t="s">
        <v>130</v>
      </c>
      <c r="E64" s="514">
        <v>2024</v>
      </c>
      <c r="F64" s="824"/>
      <c r="G64" s="515">
        <v>13221739.85</v>
      </c>
      <c r="H64" s="824"/>
      <c r="I64" s="824"/>
      <c r="J64" s="515">
        <v>3865998.67</v>
      </c>
      <c r="K64" s="515">
        <v>46097.4</v>
      </c>
      <c r="L64" s="515">
        <v>209698.54</v>
      </c>
      <c r="M64" s="824"/>
      <c r="N64" s="824"/>
      <c r="O64" s="515"/>
      <c r="P64" s="515"/>
      <c r="Q64" s="824"/>
      <c r="R64" s="515"/>
      <c r="S64" s="515">
        <v>3115066</v>
      </c>
    </row>
    <row r="65" spans="1:19" x14ac:dyDescent="0.25">
      <c r="A65" s="536" t="s">
        <v>161</v>
      </c>
      <c r="B65" s="537">
        <v>12000817</v>
      </c>
      <c r="C65" s="537">
        <v>1</v>
      </c>
      <c r="D65" s="539" t="s">
        <v>130</v>
      </c>
      <c r="E65" s="537">
        <v>2024</v>
      </c>
      <c r="F65" s="538">
        <v>5446018</v>
      </c>
      <c r="G65" s="538">
        <v>5931632.0992695075</v>
      </c>
      <c r="H65" s="538">
        <v>264890.81069237384</v>
      </c>
      <c r="I65" s="538">
        <v>1315339.5843028845</v>
      </c>
      <c r="J65" s="538">
        <v>1872950.0188119998</v>
      </c>
      <c r="K65" s="538"/>
      <c r="L65" s="538">
        <v>13610.7</v>
      </c>
      <c r="M65" s="538">
        <v>218015.26332209978</v>
      </c>
      <c r="N65" s="538">
        <v>3912663.1523750159</v>
      </c>
      <c r="O65" s="538"/>
      <c r="P65" s="538"/>
      <c r="Q65" s="538"/>
      <c r="R65" s="538">
        <v>-105070.88</v>
      </c>
      <c r="S65" s="538">
        <v>1726209.2956680001</v>
      </c>
    </row>
    <row r="66" spans="1:19" x14ac:dyDescent="0.25">
      <c r="A66" s="562" t="s">
        <v>162</v>
      </c>
      <c r="B66" s="563">
        <v>12000685</v>
      </c>
      <c r="C66" s="563">
        <v>1</v>
      </c>
      <c r="D66" s="561" t="s">
        <v>126</v>
      </c>
      <c r="E66" s="563">
        <v>2022</v>
      </c>
      <c r="F66" s="564">
        <v>2537209</v>
      </c>
      <c r="G66" s="564">
        <v>3002103.11</v>
      </c>
      <c r="H66" s="564"/>
      <c r="I66" s="564">
        <v>925840</v>
      </c>
      <c r="J66" s="564">
        <v>1257684.81</v>
      </c>
      <c r="K66" s="564"/>
      <c r="L66" s="564"/>
      <c r="M66" s="564">
        <v>107570</v>
      </c>
      <c r="N66" s="564">
        <v>1537238</v>
      </c>
      <c r="O66" s="564"/>
      <c r="P66" s="564"/>
      <c r="Q66" s="564"/>
      <c r="R66" s="564"/>
      <c r="S66" s="564">
        <v>1120289.33</v>
      </c>
    </row>
    <row r="67" spans="1:19" x14ac:dyDescent="0.25">
      <c r="A67" s="562" t="s">
        <v>162</v>
      </c>
      <c r="B67" s="563">
        <v>12000685</v>
      </c>
      <c r="C67" s="563">
        <v>1</v>
      </c>
      <c r="D67" s="561" t="s">
        <v>126</v>
      </c>
      <c r="E67" s="563">
        <v>2023</v>
      </c>
      <c r="F67" s="564"/>
      <c r="G67" s="564">
        <v>3900628.3949747491</v>
      </c>
      <c r="H67" s="564"/>
      <c r="I67" s="564"/>
      <c r="J67" s="564">
        <v>1773766.8282068803</v>
      </c>
      <c r="K67" s="564"/>
      <c r="L67" s="564"/>
      <c r="M67" s="564"/>
      <c r="N67" s="564"/>
      <c r="O67" s="564"/>
      <c r="P67" s="564"/>
      <c r="Q67" s="564"/>
      <c r="R67" s="564"/>
      <c r="S67" s="564">
        <v>1622921.4925095038</v>
      </c>
    </row>
    <row r="68" spans="1:19" x14ac:dyDescent="0.25">
      <c r="A68" s="562" t="s">
        <v>162</v>
      </c>
      <c r="B68" s="563">
        <v>12000685</v>
      </c>
      <c r="C68" s="563">
        <v>1</v>
      </c>
      <c r="D68" s="561" t="s">
        <v>126</v>
      </c>
      <c r="E68" s="560">
        <v>2024</v>
      </c>
      <c r="F68" s="564"/>
      <c r="G68" s="564">
        <v>3642279.37</v>
      </c>
      <c r="H68" s="564"/>
      <c r="I68" s="564"/>
      <c r="J68" s="564">
        <v>1491040.32</v>
      </c>
      <c r="K68" s="564"/>
      <c r="L68" s="564"/>
      <c r="M68" s="564"/>
      <c r="N68" s="564"/>
      <c r="O68" s="564"/>
      <c r="P68" s="564"/>
      <c r="Q68" s="564"/>
      <c r="R68" s="564"/>
      <c r="S68" s="564">
        <v>1342865.8</v>
      </c>
    </row>
    <row r="69" spans="1:19" x14ac:dyDescent="0.25">
      <c r="A69" s="581" t="s">
        <v>163</v>
      </c>
      <c r="B69" s="582">
        <v>12003625</v>
      </c>
      <c r="C69" s="582">
        <v>1</v>
      </c>
      <c r="D69" s="580" t="s">
        <v>126</v>
      </c>
      <c r="E69" s="582">
        <v>2022</v>
      </c>
      <c r="F69" s="583">
        <v>602469</v>
      </c>
      <c r="G69" s="583">
        <v>628649.27</v>
      </c>
      <c r="H69" s="583"/>
      <c r="I69" s="583">
        <v>234158</v>
      </c>
      <c r="J69" s="583">
        <v>239328.13</v>
      </c>
      <c r="K69" s="583"/>
      <c r="L69" s="583"/>
      <c r="M69" s="583">
        <v>24587</v>
      </c>
      <c r="N69" s="583">
        <v>351367</v>
      </c>
      <c r="O69" s="583"/>
      <c r="P69" s="583"/>
      <c r="Q69" s="583"/>
      <c r="R69" s="583"/>
      <c r="S69" s="583">
        <v>207395.72</v>
      </c>
    </row>
    <row r="70" spans="1:19" x14ac:dyDescent="0.25">
      <c r="A70" s="581" t="s">
        <v>163</v>
      </c>
      <c r="B70" s="582">
        <v>12003625</v>
      </c>
      <c r="C70" s="582">
        <v>1</v>
      </c>
      <c r="D70" s="580" t="s">
        <v>126</v>
      </c>
      <c r="E70" s="582">
        <v>2023</v>
      </c>
      <c r="F70" s="583"/>
      <c r="G70" s="583">
        <v>756049.50007833226</v>
      </c>
      <c r="H70" s="583"/>
      <c r="I70" s="583"/>
      <c r="J70" s="583">
        <v>397714.40378723468</v>
      </c>
      <c r="K70" s="583"/>
      <c r="L70" s="583"/>
      <c r="M70" s="583"/>
      <c r="N70" s="583"/>
      <c r="O70" s="583"/>
      <c r="P70" s="583"/>
      <c r="Q70" s="583"/>
      <c r="R70" s="583"/>
      <c r="S70" s="583">
        <v>369315.57839640172</v>
      </c>
    </row>
    <row r="71" spans="1:19" x14ac:dyDescent="0.25">
      <c r="A71" s="581" t="s">
        <v>163</v>
      </c>
      <c r="B71" s="582">
        <v>12003625</v>
      </c>
      <c r="C71" s="582">
        <v>1</v>
      </c>
      <c r="D71" s="580" t="s">
        <v>126</v>
      </c>
      <c r="E71" s="579">
        <v>2024</v>
      </c>
      <c r="F71" s="583"/>
      <c r="G71" s="583">
        <v>726945.43</v>
      </c>
      <c r="H71" s="583"/>
      <c r="I71" s="583"/>
      <c r="J71" s="583">
        <v>342699.66</v>
      </c>
      <c r="K71" s="583"/>
      <c r="L71" s="583"/>
      <c r="M71" s="583"/>
      <c r="N71" s="583"/>
      <c r="O71" s="583"/>
      <c r="P71" s="583"/>
      <c r="Q71" s="583"/>
      <c r="R71" s="583"/>
      <c r="S71" s="583">
        <v>314471.03000000003</v>
      </c>
    </row>
    <row r="72" spans="1:19" x14ac:dyDescent="0.25">
      <c r="A72" s="623" t="s">
        <v>165</v>
      </c>
      <c r="B72" s="624">
        <v>12000615</v>
      </c>
      <c r="C72" s="624">
        <v>1</v>
      </c>
      <c r="D72" s="626" t="s">
        <v>126</v>
      </c>
      <c r="E72" s="624">
        <v>2022</v>
      </c>
      <c r="F72" s="625">
        <v>2416996</v>
      </c>
      <c r="G72" s="625">
        <v>2933447.34</v>
      </c>
      <c r="H72" s="625"/>
      <c r="I72" s="625">
        <v>663940</v>
      </c>
      <c r="J72" s="625">
        <v>592042.93000000005</v>
      </c>
      <c r="K72" s="625"/>
      <c r="L72" s="625"/>
      <c r="M72" s="625">
        <v>117029</v>
      </c>
      <c r="N72" s="625">
        <v>1672406</v>
      </c>
      <c r="O72" s="625"/>
      <c r="P72" s="625"/>
      <c r="Q72" s="625"/>
      <c r="R72" s="625"/>
      <c r="S72" s="625">
        <v>492733.33</v>
      </c>
    </row>
    <row r="73" spans="1:19" x14ac:dyDescent="0.25">
      <c r="A73" s="623" t="s">
        <v>165</v>
      </c>
      <c r="B73" s="624">
        <v>12000615</v>
      </c>
      <c r="C73" s="624">
        <v>1</v>
      </c>
      <c r="D73" s="626" t="s">
        <v>126</v>
      </c>
      <c r="E73" s="624">
        <v>2023</v>
      </c>
      <c r="F73" s="625"/>
      <c r="G73" s="625">
        <v>2937124.2415896254</v>
      </c>
      <c r="H73" s="625"/>
      <c r="I73" s="625"/>
      <c r="J73" s="625">
        <v>858834.1</v>
      </c>
      <c r="K73" s="625"/>
      <c r="L73" s="625"/>
      <c r="M73" s="625"/>
      <c r="N73" s="625"/>
      <c r="O73" s="625"/>
      <c r="P73" s="625"/>
      <c r="Q73" s="625"/>
      <c r="R73" s="625"/>
      <c r="S73" s="625">
        <v>759524.5</v>
      </c>
    </row>
    <row r="74" spans="1:19" x14ac:dyDescent="0.25">
      <c r="A74" s="623" t="s">
        <v>165</v>
      </c>
      <c r="B74" s="624">
        <v>12000615</v>
      </c>
      <c r="C74" s="624">
        <v>1</v>
      </c>
      <c r="D74" s="626" t="s">
        <v>126</v>
      </c>
      <c r="E74" s="624">
        <v>2024</v>
      </c>
      <c r="F74" s="625"/>
      <c r="G74" s="625">
        <v>2886908.74</v>
      </c>
      <c r="H74" s="625"/>
      <c r="I74" s="625"/>
      <c r="J74" s="625">
        <v>796389.95</v>
      </c>
      <c r="K74" s="625"/>
      <c r="L74" s="625"/>
      <c r="M74" s="625" t="s">
        <v>166</v>
      </c>
      <c r="N74" s="625"/>
      <c r="O74" s="625"/>
      <c r="P74" s="625"/>
      <c r="Q74" s="625"/>
      <c r="R74" s="625">
        <v>-52991</v>
      </c>
      <c r="S74" s="625">
        <v>697931.52</v>
      </c>
    </row>
    <row r="75" spans="1:19" s="635" customFormat="1" x14ac:dyDescent="0.25">
      <c r="A75" s="637" t="s">
        <v>167</v>
      </c>
      <c r="B75" s="638">
        <v>12001123</v>
      </c>
      <c r="C75" s="638">
        <v>1</v>
      </c>
      <c r="D75" s="643" t="s">
        <v>130</v>
      </c>
      <c r="E75" s="638">
        <v>2022</v>
      </c>
      <c r="F75" s="639">
        <v>5102895</v>
      </c>
      <c r="G75" s="639">
        <v>6469436</v>
      </c>
      <c r="H75" s="639">
        <v>822050</v>
      </c>
      <c r="I75" s="639">
        <v>603145</v>
      </c>
      <c r="J75" s="639">
        <v>624847</v>
      </c>
      <c r="K75" s="639"/>
      <c r="L75" s="639"/>
      <c r="M75" s="639">
        <v>242791</v>
      </c>
      <c r="N75" s="639">
        <v>4292737</v>
      </c>
      <c r="O75" s="639"/>
      <c r="P75" s="639"/>
      <c r="Q75" s="639"/>
      <c r="R75" s="639"/>
      <c r="S75" s="639">
        <v>999571.91613999999</v>
      </c>
    </row>
    <row r="76" spans="1:19" s="635" customFormat="1" x14ac:dyDescent="0.25">
      <c r="A76" s="637" t="s">
        <v>167</v>
      </c>
      <c r="B76" s="638">
        <v>12001123</v>
      </c>
      <c r="C76" s="638">
        <v>1</v>
      </c>
      <c r="D76" s="643" t="s">
        <v>130</v>
      </c>
      <c r="E76" s="638">
        <v>2023</v>
      </c>
      <c r="F76" s="639"/>
      <c r="G76" s="639"/>
      <c r="H76" s="639"/>
      <c r="I76" s="639"/>
      <c r="J76" s="639"/>
      <c r="K76" s="639"/>
      <c r="L76" s="639"/>
      <c r="M76" s="639"/>
      <c r="N76" s="639"/>
      <c r="O76" s="639"/>
      <c r="P76" s="639"/>
      <c r="Q76" s="639"/>
      <c r="R76" s="639"/>
      <c r="S76" s="639"/>
    </row>
    <row r="77" spans="1:19" s="635" customFormat="1" x14ac:dyDescent="0.25">
      <c r="A77" s="637" t="s">
        <v>167</v>
      </c>
      <c r="B77" s="638">
        <v>12001123</v>
      </c>
      <c r="C77" s="638">
        <v>1</v>
      </c>
      <c r="D77" s="643" t="s">
        <v>130</v>
      </c>
      <c r="E77" s="638">
        <v>2024</v>
      </c>
      <c r="F77" s="636"/>
      <c r="G77" s="636"/>
      <c r="H77" s="636"/>
      <c r="I77" s="636"/>
      <c r="J77" s="636"/>
      <c r="K77" s="636"/>
      <c r="L77" s="636"/>
      <c r="M77" s="636"/>
      <c r="N77" s="636"/>
      <c r="O77" s="636"/>
      <c r="P77" s="636"/>
      <c r="Q77" s="636"/>
      <c r="R77" s="636"/>
      <c r="S77" s="636"/>
    </row>
    <row r="78" spans="1:19" s="635" customFormat="1" x14ac:dyDescent="0.25">
      <c r="A78" s="637" t="s">
        <v>169</v>
      </c>
      <c r="B78" s="638">
        <v>12007127</v>
      </c>
      <c r="C78" s="638">
        <v>1</v>
      </c>
      <c r="D78" s="643" t="s">
        <v>126</v>
      </c>
      <c r="E78" s="638">
        <v>2022</v>
      </c>
      <c r="F78" s="552">
        <v>216494</v>
      </c>
      <c r="G78" s="181">
        <v>346641.91999999998</v>
      </c>
      <c r="H78" s="181">
        <v>81114.16</v>
      </c>
      <c r="I78" s="181">
        <v>0</v>
      </c>
      <c r="J78" s="181">
        <v>74100.58</v>
      </c>
      <c r="K78" s="181"/>
      <c r="L78" s="181"/>
      <c r="M78" s="181"/>
      <c r="N78" s="181">
        <v>216494</v>
      </c>
      <c r="O78" s="181"/>
      <c r="P78" s="181"/>
      <c r="Q78" s="181">
        <v>24645</v>
      </c>
      <c r="R78" s="181">
        <v>-32267.3</v>
      </c>
      <c r="S78" s="181">
        <v>105500.43</v>
      </c>
    </row>
    <row r="79" spans="1:19" s="635" customFormat="1" x14ac:dyDescent="0.25">
      <c r="A79" s="637" t="s">
        <v>169</v>
      </c>
      <c r="B79" s="638">
        <v>12007127</v>
      </c>
      <c r="C79" s="638">
        <v>1</v>
      </c>
      <c r="D79" s="643" t="s">
        <v>126</v>
      </c>
      <c r="E79" s="638">
        <v>2023</v>
      </c>
      <c r="F79" s="641"/>
      <c r="G79" s="639"/>
      <c r="H79" s="639"/>
      <c r="I79" s="639"/>
      <c r="J79" s="639"/>
      <c r="K79" s="639"/>
      <c r="L79" s="639"/>
      <c r="M79" s="639"/>
      <c r="N79" s="639"/>
      <c r="O79" s="639"/>
      <c r="P79" s="639"/>
      <c r="Q79" s="639"/>
      <c r="R79" s="639"/>
      <c r="S79" s="639"/>
    </row>
    <row r="80" spans="1:19" s="635" customFormat="1" x14ac:dyDescent="0.25">
      <c r="A80" s="637" t="s">
        <v>169</v>
      </c>
      <c r="B80" s="638">
        <v>12007127</v>
      </c>
      <c r="C80" s="638">
        <v>1</v>
      </c>
      <c r="D80" s="643" t="s">
        <v>126</v>
      </c>
      <c r="E80" s="638">
        <v>2024</v>
      </c>
      <c r="F80" s="636"/>
      <c r="G80" s="636"/>
      <c r="H80" s="636"/>
      <c r="I80" s="636"/>
      <c r="J80" s="636"/>
      <c r="K80" s="636"/>
      <c r="L80" s="636"/>
      <c r="M80" s="636"/>
      <c r="N80" s="636"/>
      <c r="O80" s="636"/>
      <c r="P80" s="636"/>
      <c r="Q80" s="636"/>
      <c r="R80" s="636"/>
      <c r="S80" s="636"/>
    </row>
    <row r="81" spans="1:19" s="635" customFormat="1" x14ac:dyDescent="0.25">
      <c r="A81" s="637" t="s">
        <v>171</v>
      </c>
      <c r="B81" s="638">
        <v>12012129</v>
      </c>
      <c r="C81" s="638">
        <v>1</v>
      </c>
      <c r="D81" s="643" t="s">
        <v>126</v>
      </c>
      <c r="E81" s="638">
        <v>2022</v>
      </c>
      <c r="F81" s="181">
        <v>1621286</v>
      </c>
      <c r="G81" s="181">
        <v>2590762.0099999998</v>
      </c>
      <c r="H81" s="181">
        <v>305604</v>
      </c>
      <c r="I81" s="181">
        <v>0</v>
      </c>
      <c r="J81" s="181">
        <v>656799.01</v>
      </c>
      <c r="K81" s="181"/>
      <c r="L81" s="181"/>
      <c r="M81" s="181">
        <v>0</v>
      </c>
      <c r="N81" s="181">
        <v>1621286</v>
      </c>
      <c r="O81" s="181"/>
      <c r="P81" s="181"/>
      <c r="Q81" s="181">
        <v>-137066</v>
      </c>
      <c r="R81" s="181">
        <v>46849</v>
      </c>
      <c r="S81" s="181">
        <v>661909.51</v>
      </c>
    </row>
    <row r="82" spans="1:19" s="635" customFormat="1" x14ac:dyDescent="0.25">
      <c r="A82" s="637" t="s">
        <v>171</v>
      </c>
      <c r="B82" s="638">
        <v>12012129</v>
      </c>
      <c r="C82" s="638">
        <v>1</v>
      </c>
      <c r="D82" s="643" t="s">
        <v>126</v>
      </c>
      <c r="E82" s="638">
        <v>2023</v>
      </c>
      <c r="F82" s="639"/>
      <c r="G82" s="639"/>
      <c r="H82" s="639"/>
      <c r="I82" s="639"/>
      <c r="J82" s="639"/>
      <c r="K82" s="639"/>
      <c r="L82" s="639"/>
      <c r="M82" s="639"/>
      <c r="N82" s="639"/>
      <c r="O82" s="639"/>
      <c r="P82" s="639"/>
      <c r="Q82" s="639"/>
      <c r="R82" s="639"/>
      <c r="S82" s="639"/>
    </row>
    <row r="83" spans="1:19" s="635" customFormat="1" x14ac:dyDescent="0.25">
      <c r="A83" s="637" t="s">
        <v>171</v>
      </c>
      <c r="B83" s="638">
        <v>12012129</v>
      </c>
      <c r="C83" s="638">
        <v>1</v>
      </c>
      <c r="D83" s="643" t="s">
        <v>126</v>
      </c>
      <c r="E83" s="638">
        <v>2024</v>
      </c>
      <c r="F83" s="636"/>
      <c r="G83" s="636"/>
      <c r="H83" s="636"/>
      <c r="I83" s="636"/>
      <c r="J83" s="636"/>
      <c r="K83" s="636"/>
      <c r="L83" s="636"/>
      <c r="M83" s="636"/>
      <c r="N83" s="636"/>
      <c r="O83" s="636"/>
      <c r="P83" s="636"/>
      <c r="Q83" s="636"/>
      <c r="R83" s="636"/>
      <c r="S83" s="636"/>
    </row>
    <row r="84" spans="1:19" x14ac:dyDescent="0.25">
      <c r="A84" s="657" t="s">
        <v>173</v>
      </c>
      <c r="B84" s="654">
        <v>12001084</v>
      </c>
      <c r="C84" s="654">
        <v>1</v>
      </c>
      <c r="D84" s="656" t="s">
        <v>126</v>
      </c>
      <c r="E84" s="654">
        <v>2022</v>
      </c>
      <c r="F84" s="655">
        <v>752595</v>
      </c>
      <c r="G84" s="655">
        <v>978231.53237864072</v>
      </c>
      <c r="H84" s="655"/>
      <c r="I84" s="655">
        <v>135772.07146238844</v>
      </c>
      <c r="J84" s="655">
        <v>239330.63646238844</v>
      </c>
      <c r="K84" s="655"/>
      <c r="L84" s="655"/>
      <c r="M84" s="655">
        <v>41177.358220871654</v>
      </c>
      <c r="N84" s="655">
        <v>588445.85616554506</v>
      </c>
      <c r="O84" s="655"/>
      <c r="P84" s="655"/>
      <c r="Q84" s="655"/>
      <c r="R84" s="655"/>
      <c r="S84" s="655">
        <v>197276.625</v>
      </c>
    </row>
    <row r="85" spans="1:19" x14ac:dyDescent="0.25">
      <c r="A85" s="653" t="s">
        <v>173</v>
      </c>
      <c r="B85" s="654">
        <v>12001084</v>
      </c>
      <c r="C85" s="654">
        <v>1</v>
      </c>
      <c r="D85" s="656" t="s">
        <v>126</v>
      </c>
      <c r="E85" s="654">
        <v>2023</v>
      </c>
      <c r="F85" s="655"/>
      <c r="G85" s="655">
        <v>1029040.6224604631</v>
      </c>
      <c r="H85" s="655"/>
      <c r="I85" s="655"/>
      <c r="J85" s="655">
        <v>351623.72149973345</v>
      </c>
      <c r="K85" s="655"/>
      <c r="L85" s="655"/>
      <c r="M85" s="655"/>
      <c r="N85" s="655"/>
      <c r="O85" s="655"/>
      <c r="P85" s="655"/>
      <c r="Q85" s="655"/>
      <c r="R85" s="655"/>
      <c r="S85" s="655">
        <v>306428.84999999998</v>
      </c>
    </row>
    <row r="86" spans="1:19" x14ac:dyDescent="0.25">
      <c r="A86" s="668" t="s">
        <v>174</v>
      </c>
      <c r="B86" s="669">
        <v>12000309</v>
      </c>
      <c r="C86" s="669">
        <v>1</v>
      </c>
      <c r="D86" s="671" t="s">
        <v>126</v>
      </c>
      <c r="E86" s="669">
        <v>2022</v>
      </c>
      <c r="F86" s="670">
        <v>2283167</v>
      </c>
      <c r="G86" s="670">
        <v>3073076</v>
      </c>
      <c r="H86" s="670"/>
      <c r="I86" s="1146"/>
      <c r="J86" s="1146"/>
      <c r="K86" s="670"/>
      <c r="L86" s="670"/>
      <c r="M86" s="1146"/>
      <c r="N86" s="1146"/>
      <c r="O86" s="670"/>
      <c r="P86" s="670"/>
      <c r="Q86" s="670"/>
      <c r="R86" s="1146"/>
      <c r="S86" s="1146"/>
    </row>
    <row r="87" spans="1:19" x14ac:dyDescent="0.25">
      <c r="A87" s="668" t="s">
        <v>174</v>
      </c>
      <c r="B87" s="669">
        <v>12000309</v>
      </c>
      <c r="C87" s="669">
        <v>1</v>
      </c>
      <c r="D87" s="671" t="s">
        <v>126</v>
      </c>
      <c r="E87" s="669">
        <v>2023</v>
      </c>
      <c r="F87" s="670"/>
      <c r="G87" s="670"/>
      <c r="H87" s="670"/>
      <c r="I87" s="1146"/>
      <c r="J87" s="1146"/>
      <c r="K87" s="670"/>
      <c r="L87" s="670"/>
      <c r="M87" s="1146"/>
      <c r="N87" s="1146"/>
      <c r="O87" s="670"/>
      <c r="P87" s="670"/>
      <c r="Q87" s="670"/>
      <c r="R87" s="1146"/>
      <c r="S87" s="1146"/>
    </row>
    <row r="88" spans="1:19" x14ac:dyDescent="0.25">
      <c r="A88" s="668" t="s">
        <v>174</v>
      </c>
      <c r="B88" s="669">
        <v>12000309</v>
      </c>
      <c r="C88" s="669">
        <v>1</v>
      </c>
      <c r="D88" s="671" t="s">
        <v>126</v>
      </c>
      <c r="E88" s="669">
        <v>2024</v>
      </c>
      <c r="F88" s="670"/>
      <c r="G88" s="670"/>
      <c r="H88" s="670"/>
      <c r="I88" s="1146"/>
      <c r="J88" s="1146"/>
      <c r="K88" s="670"/>
      <c r="L88" s="670"/>
      <c r="M88" s="1146"/>
      <c r="N88" s="1146"/>
      <c r="O88" s="670"/>
      <c r="P88" s="670"/>
      <c r="Q88" s="670"/>
      <c r="R88" s="1146"/>
      <c r="S88" s="1146"/>
    </row>
    <row r="89" spans="1:19" s="635" customFormat="1" x14ac:dyDescent="0.25">
      <c r="A89" s="657" t="str">
        <f>[8]A_Stammdaten!$C$4</f>
        <v>Gemeindewerke Bovenden GmbH &amp; Co.KG</v>
      </c>
      <c r="B89" s="1142">
        <f>[8]A_Stammdaten!$C$6</f>
        <v>12000692</v>
      </c>
      <c r="C89" s="680">
        <v>1</v>
      </c>
      <c r="D89" s="683" t="s">
        <v>126</v>
      </c>
      <c r="E89" s="680">
        <v>2022</v>
      </c>
      <c r="F89" s="670">
        <v>716744</v>
      </c>
      <c r="G89" s="670">
        <f>[8]A1_Kj_Erloesobergrenze!$G$81</f>
        <v>1327627.3641723501</v>
      </c>
      <c r="H89" s="670">
        <v>72752</v>
      </c>
      <c r="I89" s="670">
        <f>+J89-S89+[8]A1_Kj_Erloesobergrenze!$C$18</f>
        <v>247843.41549647268</v>
      </c>
      <c r="J89" s="670">
        <f>[8]A1_Kj_Erloesobergrenze!$E$32</f>
        <v>617617.13653647271</v>
      </c>
      <c r="K89" s="670"/>
      <c r="L89" s="670"/>
      <c r="M89" s="670">
        <f>[8]A1_Kj_Erloesobergrenze!$E$49</f>
        <v>31302.42663269589</v>
      </c>
      <c r="N89" s="670">
        <v>447328</v>
      </c>
      <c r="O89" s="670"/>
      <c r="P89" s="670"/>
      <c r="Q89" s="670"/>
      <c r="R89" s="670"/>
      <c r="S89" s="670">
        <f>[8]A1_Kj_Erloesobergrenze!$D$18</f>
        <v>579250.16104000004</v>
      </c>
    </row>
    <row r="90" spans="1:19" s="635" customFormat="1" x14ac:dyDescent="0.25">
      <c r="A90" s="679" t="str">
        <f>+[9]A_Stammdaten!$B$5</f>
        <v>Gemeindewerke Bovenden GmbH &amp; Co.KG</v>
      </c>
      <c r="B90" s="1142">
        <f>+[9]A_Stammdaten!$B$6</f>
        <v>12000692</v>
      </c>
      <c r="C90" s="680">
        <v>1</v>
      </c>
      <c r="D90" s="683" t="s">
        <v>126</v>
      </c>
      <c r="E90" s="680">
        <v>2023</v>
      </c>
      <c r="F90" s="670"/>
      <c r="G90" s="670">
        <f>+[9]A1_Kj_Erloesobergrenze!$G$82</f>
        <v>1777542.869037888</v>
      </c>
      <c r="H90" s="670"/>
      <c r="I90" s="670"/>
      <c r="J90" s="670">
        <f>+[9]A1_Kj_Erloesobergrenze!$E$30</f>
        <v>994903.13787999994</v>
      </c>
      <c r="K90" s="670"/>
      <c r="L90" s="670"/>
      <c r="M90" s="670"/>
      <c r="N90" s="670"/>
      <c r="O90" s="670"/>
      <c r="P90" s="670"/>
      <c r="Q90" s="670"/>
      <c r="R90" s="670"/>
      <c r="S90" s="670">
        <f>+[9]A1_Kj_Erloesobergrenze!$D$18</f>
        <v>928600.03787999996</v>
      </c>
    </row>
    <row r="91" spans="1:19" s="635" customFormat="1" x14ac:dyDescent="0.25">
      <c r="A91" s="679" t="s">
        <v>176</v>
      </c>
      <c r="B91" s="1142">
        <v>12000692</v>
      </c>
      <c r="C91" s="680">
        <v>1</v>
      </c>
      <c r="D91" s="683" t="s">
        <v>126</v>
      </c>
      <c r="E91" s="680">
        <v>2024</v>
      </c>
      <c r="F91" s="670"/>
      <c r="G91" s="670">
        <v>1491891.25</v>
      </c>
      <c r="H91" s="670"/>
      <c r="I91" s="670"/>
      <c r="J91" s="670">
        <v>733402.06</v>
      </c>
      <c r="K91" s="670"/>
      <c r="L91" s="670"/>
      <c r="M91" s="670"/>
      <c r="N91" s="670"/>
      <c r="O91" s="670"/>
      <c r="P91" s="670"/>
      <c r="Q91" s="670"/>
      <c r="R91" s="670"/>
      <c r="S91" s="670">
        <v>667098.96</v>
      </c>
    </row>
    <row r="92" spans="1:19" s="635" customFormat="1" x14ac:dyDescent="0.25">
      <c r="A92" s="685" t="str">
        <f>+[10]A_Stammdaten!$C$4</f>
        <v>Stadtwerke Bramsche GmbH</v>
      </c>
      <c r="B92" s="1142">
        <f>+[10]A_Stammdaten!$C$6</f>
        <v>12001474</v>
      </c>
      <c r="C92" s="686">
        <f>+[10]A_Stammdaten!$C$7</f>
        <v>1</v>
      </c>
      <c r="D92" s="687" t="s">
        <v>126</v>
      </c>
      <c r="E92" s="688">
        <v>2022</v>
      </c>
      <c r="F92" s="689">
        <v>1803843</v>
      </c>
      <c r="G92" s="690">
        <v>2316659</v>
      </c>
      <c r="H92" s="689">
        <v>227958</v>
      </c>
      <c r="I92" s="689">
        <f>+J92-S92+[10]A1_Kj_Erloesobergrenze!$C$18</f>
        <v>345426.72</v>
      </c>
      <c r="J92" s="689">
        <f>+[10]A1_Kj_Erloesobergrenze!$E$32</f>
        <v>627477.94999999995</v>
      </c>
      <c r="K92" s="689"/>
      <c r="L92" s="689"/>
      <c r="M92" s="689">
        <f>+[10]A1_Kj_Erloesobergrenze!$E$49</f>
        <v>97359.755711999955</v>
      </c>
      <c r="N92" s="689">
        <f>+[10]A1_Kj_Erloesobergrenze!$G$47</f>
        <v>1391321.5242880001</v>
      </c>
      <c r="O92" s="689"/>
      <c r="P92" s="689"/>
      <c r="Q92" s="689"/>
      <c r="R92" s="689"/>
      <c r="S92" s="689">
        <f>+[10]A1_Kj_Erloesobergrenze!$D$18</f>
        <v>529925</v>
      </c>
    </row>
    <row r="93" spans="1:19" s="635" customFormat="1" x14ac:dyDescent="0.25">
      <c r="A93" s="685" t="str">
        <f t="shared" ref="A93:D94" si="0">+A92</f>
        <v>Stadtwerke Bramsche GmbH</v>
      </c>
      <c r="B93" s="1142">
        <f t="shared" si="0"/>
        <v>12001474</v>
      </c>
      <c r="C93" s="688">
        <f t="shared" si="0"/>
        <v>1</v>
      </c>
      <c r="D93" s="687" t="str">
        <f t="shared" si="0"/>
        <v>vereinfachtes Verfahren</v>
      </c>
      <c r="E93" s="688">
        <f>+E92+1</f>
        <v>2023</v>
      </c>
      <c r="F93" s="689"/>
      <c r="G93" s="689">
        <f>+[11]A1_Kj_Erloesobergrenze!$G$82</f>
        <v>2929108.0985565297</v>
      </c>
      <c r="H93" s="689"/>
      <c r="I93" s="689"/>
      <c r="J93" s="689">
        <f>+[11]A1_Kj_Erloesobergrenze!$E$30</f>
        <v>889959.90391376242</v>
      </c>
      <c r="K93" s="689"/>
      <c r="L93" s="689"/>
      <c r="M93" s="689"/>
      <c r="N93" s="689"/>
      <c r="O93" s="689"/>
      <c r="P93" s="689"/>
      <c r="Q93" s="689"/>
      <c r="R93" s="689"/>
      <c r="S93" s="689">
        <f>+[11]A1_Kj_Erloesobergrenze!$D$18</f>
        <v>763266</v>
      </c>
    </row>
    <row r="94" spans="1:19" s="635" customFormat="1" x14ac:dyDescent="0.25">
      <c r="A94" s="685" t="str">
        <f t="shared" si="0"/>
        <v>Stadtwerke Bramsche GmbH</v>
      </c>
      <c r="B94" s="1142">
        <f t="shared" si="0"/>
        <v>12001474</v>
      </c>
      <c r="C94" s="688">
        <f t="shared" si="0"/>
        <v>1</v>
      </c>
      <c r="D94" s="687" t="str">
        <f t="shared" si="0"/>
        <v>vereinfachtes Verfahren</v>
      </c>
      <c r="E94" s="680">
        <v>2024</v>
      </c>
      <c r="F94" s="689"/>
      <c r="G94" s="689">
        <v>2818356.34</v>
      </c>
      <c r="H94" s="689"/>
      <c r="I94" s="689"/>
      <c r="J94" s="689">
        <v>721521.9</v>
      </c>
      <c r="K94" s="689"/>
      <c r="L94" s="689"/>
      <c r="M94" s="689"/>
      <c r="N94" s="689"/>
      <c r="O94" s="689"/>
      <c r="P94" s="689"/>
      <c r="Q94" s="689"/>
      <c r="R94" s="689"/>
      <c r="S94" s="689">
        <v>594828</v>
      </c>
    </row>
    <row r="95" spans="1:19" s="635" customFormat="1" x14ac:dyDescent="0.25">
      <c r="A95" s="657" t="str">
        <f>[12]A_Stammdaten!$C$4</f>
        <v>Stadtwerke Nienburg/Weser GmbH</v>
      </c>
      <c r="B95" s="1142">
        <f>[12]A_Stammdaten!$C$6</f>
        <v>12000893</v>
      </c>
      <c r="C95" s="680">
        <v>1</v>
      </c>
      <c r="D95" s="683" t="s">
        <v>126</v>
      </c>
      <c r="E95" s="680">
        <v>2022</v>
      </c>
      <c r="F95" s="670">
        <v>3105659</v>
      </c>
      <c r="G95" s="670">
        <f>[12]A1_Kj_Erloesobergrenze!$G$81</f>
        <v>3523493.7383448631</v>
      </c>
      <c r="H95" s="670"/>
      <c r="I95" s="670">
        <v>789611</v>
      </c>
      <c r="J95" s="670">
        <f>[12]A1_Kj_Erloesobergrenze!$E$32</f>
        <v>772122.09547697066</v>
      </c>
      <c r="K95" s="670"/>
      <c r="L95" s="670"/>
      <c r="M95" s="670">
        <v>154613</v>
      </c>
      <c r="N95" s="670">
        <v>2209497</v>
      </c>
      <c r="O95" s="670"/>
      <c r="P95" s="670"/>
      <c r="Q95" s="670"/>
      <c r="R95" s="670"/>
      <c r="S95" s="670">
        <f>[12]A1_Kj_Erloesobergrenze!$D$18</f>
        <v>605954.78500000003</v>
      </c>
    </row>
    <row r="96" spans="1:19" s="635" customFormat="1" x14ac:dyDescent="0.25">
      <c r="A96" s="657" t="str">
        <f>+A95</f>
        <v>Stadtwerke Nienburg/Weser GmbH</v>
      </c>
      <c r="B96" s="1142">
        <f t="shared" ref="B96:C96" si="1">+B95</f>
        <v>12000893</v>
      </c>
      <c r="C96" s="680">
        <f t="shared" si="1"/>
        <v>1</v>
      </c>
      <c r="D96" s="683" t="s">
        <v>126</v>
      </c>
      <c r="E96" s="680">
        <f>+E95+1</f>
        <v>2023</v>
      </c>
      <c r="F96" s="670"/>
      <c r="G96" s="670">
        <f>+[13]A1_Kj_Erloesobergrenze!$G$82</f>
        <v>4079781.3243472292</v>
      </c>
      <c r="H96" s="670"/>
      <c r="I96" s="670"/>
      <c r="J96" s="670">
        <f>+[13]A1_Kj_Erloesobergrenze!$E$30</f>
        <v>1075826.1259999999</v>
      </c>
      <c r="K96" s="670"/>
      <c r="L96" s="670"/>
      <c r="M96" s="670"/>
      <c r="N96" s="670"/>
      <c r="O96" s="670"/>
      <c r="P96" s="670"/>
      <c r="Q96" s="670"/>
      <c r="R96" s="670"/>
      <c r="S96" s="670">
        <f>+[13]A1_Kj_Erloesobergrenze!$D$18</f>
        <v>895505.576</v>
      </c>
    </row>
    <row r="97" spans="1:19" s="635" customFormat="1" x14ac:dyDescent="0.25">
      <c r="A97" s="679" t="s">
        <v>177</v>
      </c>
      <c r="B97" s="680">
        <v>12000893</v>
      </c>
      <c r="C97" s="680">
        <v>1</v>
      </c>
      <c r="D97" s="683" t="s">
        <v>126</v>
      </c>
      <c r="E97" s="680">
        <v>2024</v>
      </c>
      <c r="F97" s="670"/>
      <c r="G97" s="670">
        <v>3932324.23</v>
      </c>
      <c r="H97" s="670"/>
      <c r="I97" s="670"/>
      <c r="J97" s="670">
        <v>971256.73</v>
      </c>
      <c r="K97" s="670"/>
      <c r="L97" s="670"/>
      <c r="M97" s="670"/>
      <c r="N97" s="670"/>
      <c r="O97" s="670"/>
      <c r="P97" s="670"/>
      <c r="Q97" s="670"/>
      <c r="R97" s="670"/>
      <c r="S97" s="670">
        <v>790936.18</v>
      </c>
    </row>
    <row r="98" spans="1:19" s="691" customFormat="1" x14ac:dyDescent="0.25">
      <c r="A98" s="594" t="str">
        <f>[14]A_Stammdaten!$C$4</f>
        <v>SWN Stadtwerke Northeim GmbH</v>
      </c>
      <c r="B98" s="680">
        <f>[14]A_Stammdaten!$C$6</f>
        <v>12000966</v>
      </c>
      <c r="C98" s="595">
        <v>1</v>
      </c>
      <c r="D98" s="683" t="s">
        <v>126</v>
      </c>
      <c r="E98" s="595">
        <v>2022</v>
      </c>
      <c r="F98" s="583">
        <v>3178117</v>
      </c>
      <c r="G98" s="583">
        <f>[14]A1_Kj_Erloesobergrenze!$G$81</f>
        <v>3903277.5588112003</v>
      </c>
      <c r="H98" s="583">
        <v>204614</v>
      </c>
      <c r="I98" s="583">
        <f>+J98-S98+[14]A1_Kj_Erloesobergrenze!$C$18</f>
        <v>1081920.87061234</v>
      </c>
      <c r="J98" s="583">
        <f>[14]A1_Kj_Erloesobergrenze!$E$32</f>
        <v>1375652.07589379</v>
      </c>
      <c r="K98" s="583"/>
      <c r="L98" s="583"/>
      <c r="M98" s="583">
        <f>[14]A1_Kj_Erloesobergrenze!$E$49</f>
        <v>139936.10368953948</v>
      </c>
      <c r="N98" s="583">
        <f>[14]A1_Kj_Erloesobergrenze!$G$47</f>
        <v>1999759.671379871</v>
      </c>
      <c r="O98" s="583"/>
      <c r="P98" s="583"/>
      <c r="Q98" s="583"/>
      <c r="R98" s="583"/>
      <c r="S98" s="583">
        <f>[14]A1_Kj_Erloesobergrenze!$D$18</f>
        <v>1203758.21528145</v>
      </c>
    </row>
    <row r="99" spans="1:19" s="635" customFormat="1" x14ac:dyDescent="0.25">
      <c r="A99" s="657" t="str">
        <f>+A98</f>
        <v>SWN Stadtwerke Northeim GmbH</v>
      </c>
      <c r="B99" s="680">
        <f>+B98</f>
        <v>12000966</v>
      </c>
      <c r="C99" s="680">
        <f>+C98</f>
        <v>1</v>
      </c>
      <c r="D99" s="683" t="s">
        <v>126</v>
      </c>
      <c r="E99" s="680">
        <f>+E98+1</f>
        <v>2023</v>
      </c>
      <c r="F99" s="670"/>
      <c r="G99" s="670">
        <f>+[15]A1_Kj_Erloesobergrenze!$G$82</f>
        <v>4240394.359892061</v>
      </c>
      <c r="H99" s="670"/>
      <c r="I99" s="670"/>
      <c r="J99" s="670">
        <f>+[15]A1_Kj_Erloesobergrenze!$E$30</f>
        <v>1748832.0825200002</v>
      </c>
      <c r="K99" s="670"/>
      <c r="L99" s="670"/>
      <c r="M99" s="670"/>
      <c r="N99" s="670"/>
      <c r="O99" s="670"/>
      <c r="P99" s="670"/>
      <c r="Q99" s="670"/>
      <c r="R99" s="670"/>
      <c r="S99" s="670">
        <f>+[15]A1_Kj_Erloesobergrenze!$D$18</f>
        <v>1576293.1825200003</v>
      </c>
    </row>
    <row r="100" spans="1:19" s="635" customFormat="1" x14ac:dyDescent="0.25">
      <c r="A100" s="679" t="s">
        <v>179</v>
      </c>
      <c r="B100" s="680">
        <v>12001613</v>
      </c>
      <c r="C100" s="680">
        <v>1</v>
      </c>
      <c r="D100" s="683" t="s">
        <v>126</v>
      </c>
      <c r="E100" s="680">
        <v>2022</v>
      </c>
      <c r="F100" s="670">
        <v>540426</v>
      </c>
      <c r="G100" s="670">
        <f>'[16]SWS- Übersicht EOG 2018-2023'!$I$31</f>
        <v>698034.27004534903</v>
      </c>
      <c r="H100" s="670">
        <v>97263</v>
      </c>
      <c r="I100" s="670">
        <v>167810</v>
      </c>
      <c r="J100" s="670">
        <f>[17]A1_Kj_Erloesobergrenze!$E$32</f>
        <v>210092.44</v>
      </c>
      <c r="K100" s="670">
        <v>0</v>
      </c>
      <c r="L100" s="670">
        <v>0</v>
      </c>
      <c r="M100" s="670">
        <v>0</v>
      </c>
      <c r="N100" s="670">
        <v>355474</v>
      </c>
      <c r="O100" s="670"/>
      <c r="P100" s="670"/>
      <c r="Q100" s="670"/>
      <c r="R100" s="670"/>
      <c r="S100" s="670">
        <f>'[16]SWS- Übersicht EOG 2018-2023'!$I$20</f>
        <v>181412.79</v>
      </c>
    </row>
    <row r="101" spans="1:19" s="635" customFormat="1" x14ac:dyDescent="0.25">
      <c r="A101" s="679" t="s">
        <v>179</v>
      </c>
      <c r="B101" s="680">
        <v>12001613</v>
      </c>
      <c r="C101" s="680">
        <v>1</v>
      </c>
      <c r="D101" s="683" t="s">
        <v>126</v>
      </c>
      <c r="E101" s="680">
        <v>2023</v>
      </c>
      <c r="F101" s="670"/>
      <c r="G101" s="670"/>
      <c r="H101" s="670"/>
      <c r="I101" s="670"/>
      <c r="J101" s="670"/>
      <c r="K101" s="670"/>
      <c r="L101" s="670"/>
      <c r="M101" s="670"/>
      <c r="N101" s="670"/>
      <c r="O101" s="670"/>
      <c r="P101" s="670"/>
      <c r="Q101" s="670"/>
      <c r="R101" s="670"/>
      <c r="S101" s="670"/>
    </row>
    <row r="102" spans="1:19" s="635" customFormat="1" x14ac:dyDescent="0.25">
      <c r="A102" s="679" t="s">
        <v>179</v>
      </c>
      <c r="B102" s="680">
        <v>12001613</v>
      </c>
      <c r="C102" s="680">
        <v>1</v>
      </c>
      <c r="D102" s="683" t="s">
        <v>126</v>
      </c>
      <c r="E102" s="680">
        <v>2024</v>
      </c>
      <c r="F102" s="636"/>
      <c r="G102" s="636"/>
      <c r="H102" s="636"/>
      <c r="I102" s="636"/>
      <c r="J102" s="636"/>
      <c r="K102" s="636"/>
      <c r="L102" s="636"/>
      <c r="M102" s="636"/>
      <c r="N102" s="636"/>
      <c r="O102" s="636"/>
      <c r="P102" s="636"/>
      <c r="Q102" s="636"/>
      <c r="R102" s="636"/>
      <c r="S102" s="636"/>
    </row>
    <row r="103" spans="1:19" s="695" customFormat="1" ht="12.75" x14ac:dyDescent="0.2">
      <c r="A103" s="695" t="s">
        <v>180</v>
      </c>
      <c r="B103" s="696">
        <v>12003387</v>
      </c>
      <c r="C103" s="696">
        <v>1</v>
      </c>
      <c r="D103" s="695" t="s">
        <v>130</v>
      </c>
      <c r="E103" s="470">
        <v>2022</v>
      </c>
      <c r="F103" s="679">
        <v>22398758</v>
      </c>
      <c r="G103" s="679">
        <v>27800031.280000001</v>
      </c>
      <c r="H103" s="679">
        <v>2899278.82</v>
      </c>
      <c r="I103" s="679">
        <v>6152170.6100000003</v>
      </c>
      <c r="J103" s="679">
        <v>7317597.4800000004</v>
      </c>
      <c r="K103" s="679"/>
      <c r="L103" s="679"/>
      <c r="M103" s="679">
        <v>1562144</v>
      </c>
      <c r="N103" s="679">
        <v>15499154</v>
      </c>
      <c r="O103" s="679">
        <v>0</v>
      </c>
      <c r="P103" s="679">
        <v>0</v>
      </c>
      <c r="Q103" s="679">
        <v>906152</v>
      </c>
      <c r="R103" s="679">
        <v>1371133</v>
      </c>
      <c r="S103" s="679">
        <v>6049918.4400000004</v>
      </c>
    </row>
    <row r="104" spans="1:19" s="695" customFormat="1" ht="12.75" x14ac:dyDescent="0.2">
      <c r="A104" s="695" t="s">
        <v>180</v>
      </c>
      <c r="B104" s="696">
        <v>12003387</v>
      </c>
      <c r="C104" s="696">
        <v>1</v>
      </c>
      <c r="D104" s="695" t="s">
        <v>130</v>
      </c>
      <c r="E104" s="696">
        <v>2023</v>
      </c>
      <c r="G104" s="695">
        <v>30984585.350000001</v>
      </c>
      <c r="H104" s="695">
        <v>1309983.8</v>
      </c>
      <c r="I104" s="695">
        <v>5826927</v>
      </c>
      <c r="J104" s="695">
        <v>9867476.5999999996</v>
      </c>
      <c r="Q104" s="695">
        <v>-3508422.69</v>
      </c>
      <c r="R104" s="695">
        <v>517605.09</v>
      </c>
      <c r="S104" s="695">
        <v>9308293.9700000007</v>
      </c>
    </row>
    <row r="105" spans="1:19" s="695" customFormat="1" ht="12.75" x14ac:dyDescent="0.2">
      <c r="A105" s="695" t="s">
        <v>180</v>
      </c>
      <c r="B105" s="696">
        <v>12003387</v>
      </c>
      <c r="C105" s="696">
        <v>1</v>
      </c>
      <c r="D105" s="695" t="s">
        <v>130</v>
      </c>
      <c r="E105" s="696">
        <v>2024</v>
      </c>
    </row>
    <row r="106" spans="1:19" x14ac:dyDescent="0.25">
      <c r="A106" s="706" t="s">
        <v>182</v>
      </c>
      <c r="B106" s="707">
        <v>12007142</v>
      </c>
      <c r="C106" s="707">
        <v>1</v>
      </c>
      <c r="D106" s="709" t="s">
        <v>126</v>
      </c>
      <c r="E106" s="707">
        <v>2024</v>
      </c>
      <c r="F106" s="708" t="s">
        <v>183</v>
      </c>
      <c r="G106" s="708">
        <v>613670.12461480428</v>
      </c>
      <c r="H106" s="708" t="s">
        <v>183</v>
      </c>
      <c r="I106" s="708" t="s">
        <v>183</v>
      </c>
      <c r="J106" s="708">
        <v>179588.0331</v>
      </c>
      <c r="K106" s="708" t="s">
        <v>183</v>
      </c>
      <c r="L106" s="708" t="s">
        <v>183</v>
      </c>
      <c r="M106" s="708" t="s">
        <v>183</v>
      </c>
      <c r="N106" s="708" t="s">
        <v>183</v>
      </c>
      <c r="O106" s="708" t="s">
        <v>183</v>
      </c>
      <c r="P106" s="708" t="s">
        <v>183</v>
      </c>
      <c r="Q106" s="708" t="s">
        <v>183</v>
      </c>
      <c r="R106" s="708" t="s">
        <v>183</v>
      </c>
      <c r="S106" s="708">
        <v>152326</v>
      </c>
    </row>
    <row r="107" spans="1:19" x14ac:dyDescent="0.25">
      <c r="A107" s="706" t="s">
        <v>185</v>
      </c>
      <c r="B107" s="707">
        <v>12001263</v>
      </c>
      <c r="C107" s="707">
        <v>1</v>
      </c>
      <c r="D107" s="709" t="s">
        <v>126</v>
      </c>
      <c r="E107" s="707">
        <v>2024</v>
      </c>
      <c r="F107" s="708" t="s">
        <v>183</v>
      </c>
      <c r="G107" s="708">
        <v>2396234.4225402842</v>
      </c>
      <c r="H107" s="708" t="s">
        <v>183</v>
      </c>
      <c r="I107" s="708" t="s">
        <v>183</v>
      </c>
      <c r="J107" s="708">
        <v>1045297.1431249999</v>
      </c>
      <c r="K107" s="708" t="s">
        <v>183</v>
      </c>
      <c r="L107" s="708" t="s">
        <v>183</v>
      </c>
      <c r="M107" s="708" t="s">
        <v>183</v>
      </c>
      <c r="N107" s="708" t="s">
        <v>183</v>
      </c>
      <c r="O107" s="708" t="s">
        <v>183</v>
      </c>
      <c r="P107" s="708" t="s">
        <v>183</v>
      </c>
      <c r="Q107" s="708" t="s">
        <v>183</v>
      </c>
      <c r="R107" s="708" t="s">
        <v>183</v>
      </c>
      <c r="S107" s="708">
        <v>944687.49089999998</v>
      </c>
    </row>
    <row r="108" spans="1:19" x14ac:dyDescent="0.25">
      <c r="A108" s="706" t="s">
        <v>186</v>
      </c>
      <c r="B108" s="707">
        <v>12000804</v>
      </c>
      <c r="C108" s="707">
        <v>1</v>
      </c>
      <c r="D108" s="709" t="s">
        <v>126</v>
      </c>
      <c r="E108" s="707">
        <v>2024</v>
      </c>
      <c r="F108" s="708" t="s">
        <v>183</v>
      </c>
      <c r="G108" s="708">
        <v>4167975.2394787525</v>
      </c>
      <c r="H108" s="708" t="s">
        <v>183</v>
      </c>
      <c r="I108" s="708" t="s">
        <v>183</v>
      </c>
      <c r="J108" s="708">
        <v>2060450.3810292019</v>
      </c>
      <c r="K108" s="708" t="s">
        <v>183</v>
      </c>
      <c r="L108" s="708" t="s">
        <v>183</v>
      </c>
      <c r="M108" s="708" t="s">
        <v>183</v>
      </c>
      <c r="N108" s="708" t="s">
        <v>183</v>
      </c>
      <c r="O108" s="708" t="s">
        <v>183</v>
      </c>
      <c r="P108" s="708" t="s">
        <v>183</v>
      </c>
      <c r="Q108" s="708" t="s">
        <v>183</v>
      </c>
      <c r="R108" s="708" t="s">
        <v>183</v>
      </c>
      <c r="S108" s="708">
        <v>1882300.1599999997</v>
      </c>
    </row>
    <row r="109" spans="1:19" x14ac:dyDescent="0.25">
      <c r="A109" s="706" t="s">
        <v>187</v>
      </c>
      <c r="B109" s="707">
        <v>1200906</v>
      </c>
      <c r="C109" s="707">
        <v>1</v>
      </c>
      <c r="D109" s="709" t="s">
        <v>126</v>
      </c>
      <c r="E109" s="707">
        <v>2024</v>
      </c>
      <c r="F109" s="708" t="s">
        <v>183</v>
      </c>
      <c r="G109" s="708">
        <v>3846036.2667806172</v>
      </c>
      <c r="H109" s="708" t="s">
        <v>183</v>
      </c>
      <c r="I109" s="708" t="s">
        <v>183</v>
      </c>
      <c r="J109" s="708">
        <v>1102815.2301655128</v>
      </c>
      <c r="K109" s="708" t="s">
        <v>183</v>
      </c>
      <c r="L109" s="708" t="s">
        <v>183</v>
      </c>
      <c r="M109" s="708" t="s">
        <v>183</v>
      </c>
      <c r="N109" s="708" t="s">
        <v>183</v>
      </c>
      <c r="O109" s="708" t="s">
        <v>183</v>
      </c>
      <c r="P109" s="708" t="s">
        <v>183</v>
      </c>
      <c r="Q109" s="708" t="s">
        <v>183</v>
      </c>
      <c r="R109" s="708" t="s">
        <v>183</v>
      </c>
      <c r="S109" s="708">
        <v>927575.76</v>
      </c>
    </row>
    <row r="110" spans="1:19" x14ac:dyDescent="0.25">
      <c r="A110" s="760" t="s">
        <v>190</v>
      </c>
      <c r="B110" s="761">
        <v>12001458</v>
      </c>
      <c r="C110" s="761">
        <v>1</v>
      </c>
      <c r="D110" s="763" t="s">
        <v>130</v>
      </c>
      <c r="E110" s="761">
        <v>2022</v>
      </c>
      <c r="F110" s="762">
        <v>8827216</v>
      </c>
      <c r="G110" s="762">
        <v>12733560.08</v>
      </c>
      <c r="H110" s="762"/>
      <c r="I110" s="762">
        <v>2105663</v>
      </c>
      <c r="J110" s="762">
        <v>4115971.93</v>
      </c>
      <c r="K110" s="762"/>
      <c r="L110" s="762"/>
      <c r="M110" s="762"/>
      <c r="N110" s="762">
        <v>6343311</v>
      </c>
      <c r="O110" s="762"/>
      <c r="P110" s="762"/>
      <c r="Q110" s="762"/>
      <c r="R110" s="762"/>
      <c r="S110" s="762">
        <v>3733800.2399999998</v>
      </c>
    </row>
    <row r="111" spans="1:19" x14ac:dyDescent="0.25">
      <c r="A111" s="825" t="s">
        <v>191</v>
      </c>
      <c r="B111" s="826">
        <v>12012049</v>
      </c>
      <c r="C111" s="826">
        <v>1</v>
      </c>
      <c r="D111" s="815" t="s">
        <v>126</v>
      </c>
      <c r="E111" s="826">
        <v>2022</v>
      </c>
      <c r="F111" s="816">
        <v>8884552.1199999992</v>
      </c>
      <c r="G111" s="816">
        <v>8876961.7699999996</v>
      </c>
      <c r="H111" s="817">
        <v>730397</v>
      </c>
      <c r="I111" s="816">
        <v>2092505.41</v>
      </c>
      <c r="J111" s="816">
        <v>2092505.4100000001</v>
      </c>
      <c r="K111" s="816">
        <v>0</v>
      </c>
      <c r="L111" s="820"/>
      <c r="M111" s="816"/>
      <c r="N111" s="816">
        <v>5328317.2</v>
      </c>
      <c r="O111" s="816"/>
      <c r="P111" s="820"/>
      <c r="Q111" s="820"/>
      <c r="R111" s="816">
        <v>508376.6274</v>
      </c>
      <c r="S111" s="816">
        <v>1685898.5775000001</v>
      </c>
    </row>
    <row r="112" spans="1:19" x14ac:dyDescent="0.25">
      <c r="A112" s="812" t="s">
        <v>191</v>
      </c>
      <c r="B112" s="813">
        <v>12012049</v>
      </c>
      <c r="C112" s="813">
        <v>1</v>
      </c>
      <c r="D112" s="815" t="s">
        <v>130</v>
      </c>
      <c r="E112" s="813">
        <v>2023</v>
      </c>
      <c r="F112" s="814"/>
      <c r="G112" s="817">
        <v>10192282.076142896</v>
      </c>
      <c r="H112" s="816"/>
      <c r="I112" s="814"/>
      <c r="J112" s="817">
        <v>2896596.7208536495</v>
      </c>
      <c r="K112" s="816"/>
      <c r="L112" s="817"/>
      <c r="M112" s="816"/>
      <c r="N112" s="816"/>
      <c r="O112" s="816"/>
      <c r="P112" s="816"/>
      <c r="Q112" s="816"/>
      <c r="R112" s="817">
        <v>375633.68050000002</v>
      </c>
      <c r="S112" s="817">
        <v>2576456.7640000004</v>
      </c>
    </row>
    <row r="113" spans="1:19" x14ac:dyDescent="0.25">
      <c r="A113" s="822" t="s">
        <v>191</v>
      </c>
      <c r="B113" s="823">
        <v>12012049</v>
      </c>
      <c r="C113" s="823">
        <v>1</v>
      </c>
      <c r="D113" s="821" t="s">
        <v>130</v>
      </c>
      <c r="E113" s="823">
        <v>2024</v>
      </c>
      <c r="F113" s="824"/>
      <c r="G113" s="817">
        <v>9919197.7176647577</v>
      </c>
      <c r="H113" s="818"/>
      <c r="I113" s="824"/>
      <c r="J113" s="817">
        <v>2557456.7979341694</v>
      </c>
      <c r="K113" s="818"/>
      <c r="L113" s="819"/>
      <c r="M113" s="818"/>
      <c r="N113" s="818"/>
      <c r="O113" s="818"/>
      <c r="P113" s="818"/>
      <c r="Q113" s="818"/>
      <c r="R113" s="817">
        <v>-32338.780899999983</v>
      </c>
      <c r="S113" s="817">
        <v>2181036</v>
      </c>
    </row>
    <row r="114" spans="1:19" x14ac:dyDescent="0.25">
      <c r="A114" s="848" t="s">
        <v>132</v>
      </c>
      <c r="B114" s="849">
        <v>12001608</v>
      </c>
      <c r="C114" s="849">
        <v>1</v>
      </c>
      <c r="D114" s="851" t="s">
        <v>130</v>
      </c>
      <c r="E114" s="849">
        <v>2024</v>
      </c>
      <c r="F114" s="850"/>
      <c r="G114" s="850">
        <v>9149243.3567918427</v>
      </c>
      <c r="H114" s="850"/>
      <c r="I114" s="850"/>
      <c r="J114" s="850">
        <v>3072095.9854999995</v>
      </c>
      <c r="K114" s="850">
        <v>0</v>
      </c>
      <c r="L114" s="850"/>
      <c r="M114" s="850"/>
      <c r="N114" s="850"/>
      <c r="O114" s="850">
        <v>0</v>
      </c>
      <c r="P114" s="850">
        <v>0</v>
      </c>
      <c r="Q114" s="850"/>
      <c r="R114" s="850"/>
      <c r="S114" s="850">
        <v>2662781.04</v>
      </c>
    </row>
    <row r="115" spans="1:19" x14ac:dyDescent="0.25">
      <c r="A115" s="869" t="s">
        <v>195</v>
      </c>
      <c r="B115" s="868">
        <v>12000584</v>
      </c>
      <c r="C115" s="868">
        <v>1</v>
      </c>
      <c r="D115" s="866" t="s">
        <v>126</v>
      </c>
      <c r="E115" s="868">
        <v>2022</v>
      </c>
      <c r="F115" s="870">
        <v>5447386</v>
      </c>
      <c r="G115" s="870">
        <v>6397737.3279594965</v>
      </c>
      <c r="H115" s="870">
        <v>496628.723438841</v>
      </c>
      <c r="I115" s="870">
        <v>1267527.591898032</v>
      </c>
      <c r="J115" s="870">
        <v>1198523.256898032</v>
      </c>
      <c r="K115" s="870"/>
      <c r="L115" s="870"/>
      <c r="M115" s="870">
        <v>279035</v>
      </c>
      <c r="N115" s="870">
        <v>3987562</v>
      </c>
      <c r="O115" s="870"/>
      <c r="P115" s="870"/>
      <c r="Q115" s="870">
        <v>2340422.9105732525</v>
      </c>
      <c r="R115" s="870">
        <v>493044.76160000003</v>
      </c>
      <c r="S115" s="870">
        <v>899706.66500000004</v>
      </c>
    </row>
    <row r="116" spans="1:19" x14ac:dyDescent="0.25">
      <c r="A116" s="867" t="s">
        <v>195</v>
      </c>
      <c r="B116" s="868">
        <v>12000584</v>
      </c>
      <c r="C116" s="868">
        <v>1</v>
      </c>
      <c r="D116" s="866" t="s">
        <v>126</v>
      </c>
      <c r="E116" s="868">
        <v>2023</v>
      </c>
      <c r="F116" s="870"/>
      <c r="G116" s="870">
        <v>6614732.1906719869</v>
      </c>
      <c r="H116" s="870"/>
      <c r="I116" s="870"/>
      <c r="J116" s="870">
        <v>1393612.0831790331</v>
      </c>
      <c r="K116" s="870"/>
      <c r="L116" s="870"/>
      <c r="M116" s="870"/>
      <c r="N116" s="870"/>
      <c r="O116" s="870"/>
      <c r="P116" s="870"/>
      <c r="Q116" s="870"/>
      <c r="R116" s="870"/>
      <c r="S116" s="870">
        <v>1085768.4779999999</v>
      </c>
    </row>
    <row r="117" spans="1:19" x14ac:dyDescent="0.25">
      <c r="A117" s="867" t="s">
        <v>195</v>
      </c>
      <c r="B117" s="868">
        <v>12000584</v>
      </c>
      <c r="C117" s="868">
        <v>1</v>
      </c>
      <c r="D117" s="866" t="s">
        <v>126</v>
      </c>
      <c r="E117" s="865">
        <v>2024</v>
      </c>
      <c r="F117" s="870"/>
      <c r="G117" s="870">
        <v>6594058.1699999999</v>
      </c>
      <c r="H117" s="870"/>
      <c r="I117" s="870"/>
      <c r="J117" s="870">
        <v>1437560.77</v>
      </c>
      <c r="K117" s="870"/>
      <c r="L117" s="870"/>
      <c r="M117" s="870"/>
      <c r="N117" s="870"/>
      <c r="O117" s="870"/>
      <c r="P117" s="870"/>
      <c r="Q117" s="870"/>
      <c r="R117" s="870"/>
      <c r="S117" s="870">
        <v>1129717.17</v>
      </c>
    </row>
    <row r="118" spans="1:19" x14ac:dyDescent="0.25">
      <c r="A118" s="893" t="s">
        <v>196</v>
      </c>
      <c r="B118" s="1142">
        <v>12008185</v>
      </c>
      <c r="C118" s="887">
        <v>1</v>
      </c>
      <c r="D118" s="884" t="s">
        <v>130</v>
      </c>
      <c r="E118" s="887">
        <v>2022</v>
      </c>
      <c r="F118" s="885">
        <v>3030680</v>
      </c>
      <c r="G118" s="885">
        <v>4495618.3494432243</v>
      </c>
      <c r="H118" s="885">
        <v>544217</v>
      </c>
      <c r="I118" s="885">
        <v>0</v>
      </c>
      <c r="J118" s="885">
        <v>830274.45273999998</v>
      </c>
      <c r="K118" s="885"/>
      <c r="L118" s="885"/>
      <c r="M118" s="885"/>
      <c r="N118" s="885">
        <v>3030680</v>
      </c>
      <c r="O118" s="885"/>
      <c r="P118" s="885"/>
      <c r="Q118" s="885"/>
      <c r="R118" s="885"/>
      <c r="S118" s="885">
        <v>1105118.2980900002</v>
      </c>
    </row>
    <row r="119" spans="1:19" x14ac:dyDescent="0.25">
      <c r="A119" s="886" t="s">
        <v>196</v>
      </c>
      <c r="B119" s="1142">
        <v>12008185</v>
      </c>
      <c r="C119" s="887">
        <v>1</v>
      </c>
      <c r="D119" s="884" t="s">
        <v>126</v>
      </c>
      <c r="E119" s="887">
        <v>2023</v>
      </c>
      <c r="F119" s="885"/>
      <c r="G119" s="885">
        <v>5041373.481026127</v>
      </c>
      <c r="H119" s="885"/>
      <c r="I119" s="885"/>
      <c r="J119" s="885">
        <v>2345800.0387258087</v>
      </c>
      <c r="K119" s="885"/>
      <c r="L119" s="885"/>
      <c r="M119" s="885"/>
      <c r="N119" s="885"/>
      <c r="O119" s="885"/>
      <c r="P119" s="885"/>
      <c r="Q119" s="885"/>
      <c r="R119" s="885"/>
      <c r="S119" s="885">
        <v>2177860.6808307208</v>
      </c>
    </row>
    <row r="120" spans="1:19" x14ac:dyDescent="0.25">
      <c r="A120" s="886" t="s">
        <v>196</v>
      </c>
      <c r="B120" s="1142">
        <v>12008185</v>
      </c>
      <c r="C120" s="887">
        <v>1</v>
      </c>
      <c r="D120" s="884" t="s">
        <v>126</v>
      </c>
      <c r="E120" s="887">
        <v>2024</v>
      </c>
      <c r="F120" s="885"/>
      <c r="G120" s="885">
        <v>4460382.3899999997</v>
      </c>
      <c r="H120" s="885"/>
      <c r="I120" s="885"/>
      <c r="J120" s="885">
        <v>1865344.91</v>
      </c>
      <c r="K120" s="885"/>
      <c r="L120" s="885"/>
      <c r="M120" s="885"/>
      <c r="N120" s="885"/>
      <c r="O120" s="885"/>
      <c r="P120" s="885"/>
      <c r="Q120" s="885"/>
      <c r="R120" s="885"/>
      <c r="S120" s="885">
        <v>1697405.55</v>
      </c>
    </row>
    <row r="121" spans="1:19" x14ac:dyDescent="0.25">
      <c r="A121" s="699" t="s">
        <v>197</v>
      </c>
      <c r="B121" s="904">
        <v>12002814</v>
      </c>
      <c r="C121" s="904">
        <v>1</v>
      </c>
      <c r="D121" s="908" t="s">
        <v>126</v>
      </c>
      <c r="E121" s="904">
        <v>2024</v>
      </c>
      <c r="F121" s="909"/>
      <c r="G121" s="905">
        <v>2587158</v>
      </c>
      <c r="H121" s="909"/>
      <c r="I121" s="909"/>
      <c r="J121" s="905">
        <v>965894</v>
      </c>
      <c r="K121" s="909"/>
      <c r="L121" s="909"/>
      <c r="M121" s="909"/>
      <c r="N121" s="909"/>
      <c r="O121" s="909"/>
      <c r="P121" s="909"/>
      <c r="Q121" s="909"/>
      <c r="R121" s="909"/>
      <c r="S121" s="909">
        <v>848314</v>
      </c>
    </row>
    <row r="122" spans="1:19" x14ac:dyDescent="0.25">
      <c r="A122" s="935" t="s">
        <v>200</v>
      </c>
      <c r="B122" s="1142">
        <v>12003217</v>
      </c>
      <c r="C122" s="932">
        <v>1</v>
      </c>
      <c r="D122" s="934" t="s">
        <v>126</v>
      </c>
      <c r="E122" s="932">
        <v>2022</v>
      </c>
      <c r="F122" s="933">
        <v>1613064</v>
      </c>
      <c r="G122" s="936">
        <v>1814794.0281456339</v>
      </c>
      <c r="H122" s="933">
        <v>116169</v>
      </c>
      <c r="I122" s="933">
        <v>642052.25857872248</v>
      </c>
      <c r="J122" s="933">
        <v>928611.76038872241</v>
      </c>
      <c r="K122" s="933"/>
      <c r="L122" s="933"/>
      <c r="M122" s="933">
        <v>64821.977451859741</v>
      </c>
      <c r="N122" s="933">
        <v>926339.75728605734</v>
      </c>
      <c r="O122" s="933"/>
      <c r="P122" s="933"/>
      <c r="Q122" s="933"/>
      <c r="R122" s="933"/>
      <c r="S122" s="933">
        <v>844842.68180999998</v>
      </c>
    </row>
    <row r="123" spans="1:19" x14ac:dyDescent="0.25">
      <c r="A123" s="935" t="s">
        <v>200</v>
      </c>
      <c r="B123" s="1142">
        <v>12003217</v>
      </c>
      <c r="C123" s="932">
        <v>1</v>
      </c>
      <c r="D123" s="934" t="s">
        <v>126</v>
      </c>
      <c r="E123" s="932">
        <v>2023</v>
      </c>
      <c r="F123" s="933"/>
      <c r="G123" s="936">
        <v>2329880.2274232265</v>
      </c>
      <c r="H123" s="933"/>
      <c r="I123" s="933"/>
      <c r="J123" s="933">
        <v>1369518.086931502</v>
      </c>
      <c r="K123" s="933"/>
      <c r="L123" s="933"/>
      <c r="M123" s="933"/>
      <c r="N123" s="933"/>
      <c r="O123" s="933"/>
      <c r="P123" s="933"/>
      <c r="Q123" s="933"/>
      <c r="R123" s="933"/>
      <c r="S123" s="933">
        <v>1286474.9474054335</v>
      </c>
    </row>
    <row r="124" spans="1:19" x14ac:dyDescent="0.25">
      <c r="A124" s="931" t="s">
        <v>200</v>
      </c>
      <c r="B124" s="1142">
        <v>12003217</v>
      </c>
      <c r="C124" s="932">
        <v>1</v>
      </c>
      <c r="D124" s="934" t="s">
        <v>126</v>
      </c>
      <c r="E124" s="932">
        <v>2024</v>
      </c>
      <c r="F124" s="936"/>
      <c r="G124" s="936">
        <v>2040620.82</v>
      </c>
      <c r="H124" s="936"/>
      <c r="I124" s="936"/>
      <c r="J124" s="936">
        <v>1029893.03</v>
      </c>
      <c r="K124" s="936"/>
      <c r="L124" s="936"/>
      <c r="M124" s="936"/>
      <c r="N124" s="936"/>
      <c r="O124" s="936"/>
      <c r="P124" s="936"/>
      <c r="Q124" s="936"/>
      <c r="R124" s="936"/>
      <c r="S124" s="936">
        <v>946849.89</v>
      </c>
    </row>
    <row r="125" spans="1:19" x14ac:dyDescent="0.25">
      <c r="A125" s="976" t="s">
        <v>201</v>
      </c>
      <c r="B125" s="977">
        <v>12001394</v>
      </c>
      <c r="C125" s="977">
        <v>1</v>
      </c>
      <c r="D125" s="979" t="s">
        <v>126</v>
      </c>
      <c r="E125" s="977">
        <v>2022</v>
      </c>
      <c r="F125" s="978">
        <v>3615474</v>
      </c>
      <c r="G125" s="978">
        <v>5141691.8696945133</v>
      </c>
      <c r="H125" s="978">
        <v>780098</v>
      </c>
      <c r="I125" s="978">
        <v>904363</v>
      </c>
      <c r="J125" s="978">
        <v>1204533.6028506367</v>
      </c>
      <c r="K125" s="978"/>
      <c r="L125" s="978"/>
      <c r="M125" s="978">
        <v>180986</v>
      </c>
      <c r="N125" s="978">
        <v>2586385</v>
      </c>
      <c r="O125" s="978"/>
      <c r="P125" s="978"/>
      <c r="Q125" s="978"/>
      <c r="R125" s="978"/>
      <c r="S125" s="978">
        <v>1006857.5</v>
      </c>
    </row>
    <row r="126" spans="1:19" x14ac:dyDescent="0.25">
      <c r="A126" s="976" t="s">
        <v>201</v>
      </c>
      <c r="B126" s="977">
        <v>12001394</v>
      </c>
      <c r="C126" s="977">
        <v>1</v>
      </c>
      <c r="D126" s="979" t="s">
        <v>126</v>
      </c>
      <c r="E126" s="977">
        <v>2023</v>
      </c>
      <c r="F126" s="978"/>
      <c r="G126" s="978">
        <v>5891943.5186179392</v>
      </c>
      <c r="H126" s="978"/>
      <c r="I126" s="978"/>
      <c r="J126" s="978">
        <v>1762643.5</v>
      </c>
      <c r="K126" s="978"/>
      <c r="L126" s="978"/>
      <c r="M126" s="978"/>
      <c r="N126" s="978"/>
      <c r="O126" s="978"/>
      <c r="P126" s="978"/>
      <c r="Q126" s="978"/>
      <c r="R126" s="978"/>
      <c r="S126" s="978">
        <v>1526532</v>
      </c>
    </row>
    <row r="127" spans="1:19" x14ac:dyDescent="0.25">
      <c r="A127" s="991" t="s">
        <v>202</v>
      </c>
      <c r="B127" s="992">
        <v>12001900</v>
      </c>
      <c r="C127" s="992">
        <v>1</v>
      </c>
      <c r="D127" s="994" t="s">
        <v>126</v>
      </c>
      <c r="E127" s="992">
        <v>2022</v>
      </c>
      <c r="F127" s="993">
        <v>2507851</v>
      </c>
      <c r="G127" s="993">
        <v>2986458.0887700198</v>
      </c>
      <c r="H127" s="993">
        <v>322954.73695687723</v>
      </c>
      <c r="I127" s="993">
        <v>532313</v>
      </c>
      <c r="J127" s="993">
        <v>730230.12</v>
      </c>
      <c r="K127" s="993"/>
      <c r="L127" s="993"/>
      <c r="M127" s="993">
        <v>131881</v>
      </c>
      <c r="N127" s="993">
        <v>1884653</v>
      </c>
      <c r="O127" s="993"/>
      <c r="P127" s="993"/>
      <c r="Q127" s="993"/>
      <c r="R127" s="993">
        <v>-14060.050300000003</v>
      </c>
      <c r="S127" s="993">
        <v>598723.56999999995</v>
      </c>
    </row>
    <row r="128" spans="1:19" x14ac:dyDescent="0.25">
      <c r="A128" s="991" t="s">
        <v>202</v>
      </c>
      <c r="B128" s="992">
        <v>12001900</v>
      </c>
      <c r="C128" s="992">
        <v>1</v>
      </c>
      <c r="D128" s="994" t="s">
        <v>126</v>
      </c>
      <c r="E128" s="992">
        <v>2023</v>
      </c>
      <c r="F128" s="993"/>
      <c r="G128" s="993">
        <v>3313866.3972948655</v>
      </c>
      <c r="H128" s="993">
        <v>118062.04810437874</v>
      </c>
      <c r="I128" s="993"/>
      <c r="J128" s="993">
        <v>1060180.7659999998</v>
      </c>
      <c r="K128" s="993"/>
      <c r="L128" s="993"/>
      <c r="M128" s="993"/>
      <c r="N128" s="993"/>
      <c r="O128" s="993"/>
      <c r="P128" s="993"/>
      <c r="Q128" s="993"/>
      <c r="R128" s="993">
        <v>48342.505499999999</v>
      </c>
      <c r="S128" s="993">
        <v>913379.2159999999</v>
      </c>
    </row>
    <row r="129" spans="1:19" x14ac:dyDescent="0.25">
      <c r="A129" s="991" t="s">
        <v>202</v>
      </c>
      <c r="B129" s="992">
        <v>12001900</v>
      </c>
      <c r="C129" s="992">
        <v>1</v>
      </c>
      <c r="D129" s="994" t="s">
        <v>126</v>
      </c>
      <c r="E129" s="992">
        <v>2024</v>
      </c>
      <c r="F129" s="993"/>
      <c r="G129" s="993">
        <v>3318301.6002602642</v>
      </c>
      <c r="H129" s="993">
        <v>177732</v>
      </c>
      <c r="I129" s="993"/>
      <c r="J129" s="993">
        <v>1060180.7659999998</v>
      </c>
      <c r="K129" s="993"/>
      <c r="L129" s="993"/>
      <c r="M129" s="993"/>
      <c r="N129" s="993"/>
      <c r="O129" s="993"/>
      <c r="P129" s="993"/>
      <c r="Q129" s="993"/>
      <c r="R129" s="993">
        <v>75052.836200000005</v>
      </c>
      <c r="S129" s="993">
        <v>766210.02</v>
      </c>
    </row>
    <row r="130" spans="1:19" x14ac:dyDescent="0.25">
      <c r="A130" s="1012" t="s">
        <v>203</v>
      </c>
      <c r="B130" s="1013">
        <v>12013508</v>
      </c>
      <c r="C130" s="1013">
        <v>1</v>
      </c>
      <c r="D130" s="1015" t="s">
        <v>126</v>
      </c>
      <c r="E130" s="1013">
        <v>2022</v>
      </c>
      <c r="F130" s="1014">
        <v>1408918.3927187882</v>
      </c>
      <c r="G130" s="1014">
        <v>2845347.6900783931</v>
      </c>
      <c r="H130" s="1014"/>
      <c r="I130" s="1014">
        <v>102921.50583111106</v>
      </c>
      <c r="J130" s="1014">
        <v>1323333.5545910816</v>
      </c>
      <c r="K130" s="1014"/>
      <c r="L130" s="1014"/>
      <c r="M130" s="1014">
        <v>0</v>
      </c>
      <c r="N130" s="1014">
        <v>1305996.8868876772</v>
      </c>
      <c r="O130" s="1014"/>
      <c r="P130" s="1014"/>
      <c r="Q130" s="1014">
        <v>-94155.39125087588</v>
      </c>
      <c r="R130" s="1014">
        <v>-49138.37341986422</v>
      </c>
      <c r="S130" s="1014">
        <v>1220412.0487599706</v>
      </c>
    </row>
    <row r="131" spans="1:19" x14ac:dyDescent="0.25">
      <c r="A131" s="1012" t="s">
        <v>203</v>
      </c>
      <c r="B131" s="1013">
        <v>12013508</v>
      </c>
      <c r="C131" s="1013">
        <v>1</v>
      </c>
      <c r="D131" s="1015" t="s">
        <v>126</v>
      </c>
      <c r="E131" s="1013">
        <v>2023</v>
      </c>
      <c r="F131" s="1014">
        <v>1405222.9471442711</v>
      </c>
      <c r="G131" s="1014">
        <v>3490857.7290095072</v>
      </c>
      <c r="H131" s="1014"/>
      <c r="I131" s="1014">
        <v>94167.9717663255</v>
      </c>
      <c r="J131" s="1014">
        <v>2033768.724920006</v>
      </c>
      <c r="K131" s="1014"/>
      <c r="L131" s="1014"/>
      <c r="M131" s="1014">
        <v>79320.755793854012</v>
      </c>
      <c r="N131" s="1014">
        <v>1231734.2195840918</v>
      </c>
      <c r="O131" s="1014"/>
      <c r="P131" s="1014"/>
      <c r="Q131" s="1014"/>
      <c r="R131" s="1014">
        <v>-11077.454943267858</v>
      </c>
      <c r="S131" s="1014">
        <v>1939600.7531536806</v>
      </c>
    </row>
    <row r="132" spans="1:19" x14ac:dyDescent="0.25">
      <c r="A132" s="1012" t="s">
        <v>203</v>
      </c>
      <c r="B132" s="1013">
        <v>12013508</v>
      </c>
      <c r="C132" s="1013">
        <v>1</v>
      </c>
      <c r="D132" s="1015" t="s">
        <v>126</v>
      </c>
      <c r="E132" s="1013">
        <v>2024</v>
      </c>
      <c r="F132" s="1014">
        <v>1360854.9628466303</v>
      </c>
      <c r="G132" s="1014">
        <v>3138554.3212227849</v>
      </c>
      <c r="H132" s="1014"/>
      <c r="I132" s="1014">
        <v>88871.797309407688</v>
      </c>
      <c r="J132" s="1014">
        <v>1774969.759742121</v>
      </c>
      <c r="K132" s="1014"/>
      <c r="L132" s="1014"/>
      <c r="M132" s="1014">
        <v>52898.93625997808</v>
      </c>
      <c r="N132" s="1014">
        <v>1095256.4990740425</v>
      </c>
      <c r="O132" s="1014"/>
      <c r="P132" s="1014"/>
      <c r="Q132" s="1014"/>
      <c r="R132" s="1014">
        <v>6988.6310774074009</v>
      </c>
      <c r="S132" s="1014">
        <v>1686097.9624327132</v>
      </c>
    </row>
    <row r="133" spans="1:19" x14ac:dyDescent="0.25">
      <c r="A133" s="1043" t="s">
        <v>206</v>
      </c>
      <c r="B133" s="1044">
        <v>12000305</v>
      </c>
      <c r="C133" s="1044">
        <v>1</v>
      </c>
      <c r="D133" s="1046" t="s">
        <v>130</v>
      </c>
      <c r="E133" s="1044">
        <v>2024</v>
      </c>
      <c r="F133" s="1045">
        <v>7519900</v>
      </c>
      <c r="G133" s="1045">
        <v>8374296.8600000003</v>
      </c>
      <c r="H133" s="1045">
        <v>308672</v>
      </c>
      <c r="I133" s="1045">
        <v>1681210</v>
      </c>
      <c r="J133" s="1045">
        <v>2124012.2400000002</v>
      </c>
      <c r="K133" s="1045"/>
      <c r="L133" s="1045"/>
      <c r="M133" s="1045">
        <v>1941</v>
      </c>
      <c r="N133" s="1045">
        <v>5568121</v>
      </c>
      <c r="O133" s="1045"/>
      <c r="P133" s="1045"/>
      <c r="Q133" s="1045">
        <v>547535</v>
      </c>
      <c r="R133" s="1045">
        <v>183802</v>
      </c>
      <c r="S133" s="1045">
        <v>1910594.15</v>
      </c>
    </row>
    <row r="134" spans="1:19" x14ac:dyDescent="0.25">
      <c r="A134" s="1057" t="s">
        <v>207</v>
      </c>
      <c r="B134" s="1054">
        <v>12000617</v>
      </c>
      <c r="C134" s="1054">
        <v>1</v>
      </c>
      <c r="D134" s="1056" t="s">
        <v>130</v>
      </c>
      <c r="E134" s="1054">
        <v>2022</v>
      </c>
      <c r="F134" s="1055">
        <v>1836407</v>
      </c>
      <c r="G134" s="1055">
        <v>2457842.8198082456</v>
      </c>
      <c r="H134" s="1055">
        <v>351774.10272490559</v>
      </c>
      <c r="I134" s="1055">
        <v>315400</v>
      </c>
      <c r="J134" s="1055">
        <v>402691.45346999995</v>
      </c>
      <c r="K134" s="1055"/>
      <c r="L134" s="1055"/>
      <c r="M134" s="1055">
        <v>67217</v>
      </c>
      <c r="N134" s="1055">
        <v>1451032</v>
      </c>
      <c r="O134" s="1055"/>
      <c r="P134" s="1055"/>
      <c r="Q134" s="1055">
        <v>347934</v>
      </c>
      <c r="R134" s="1055">
        <v>73297</v>
      </c>
      <c r="S134" s="1055">
        <v>426040.43</v>
      </c>
    </row>
    <row r="135" spans="1:19" x14ac:dyDescent="0.25">
      <c r="A135" s="1053" t="s">
        <v>207</v>
      </c>
      <c r="B135" s="1054">
        <v>12000617</v>
      </c>
      <c r="C135" s="1054">
        <v>1</v>
      </c>
      <c r="D135" s="1056" t="s">
        <v>130</v>
      </c>
      <c r="E135" s="1054">
        <v>2023</v>
      </c>
      <c r="F135" s="1055"/>
      <c r="G135" s="1055">
        <v>2820539.1965169539</v>
      </c>
      <c r="H135" s="1055"/>
      <c r="I135" s="1055"/>
      <c r="J135" s="1055">
        <v>621406.73131999979</v>
      </c>
      <c r="K135" s="1055"/>
      <c r="L135" s="1055"/>
      <c r="M135" s="1055"/>
      <c r="N135" s="1055"/>
      <c r="O135" s="1055"/>
      <c r="P135" s="1055"/>
      <c r="Q135" s="1055"/>
      <c r="R135" s="1055"/>
      <c r="S135" s="1055">
        <v>646493.78499999992</v>
      </c>
    </row>
    <row r="136" spans="1:19" x14ac:dyDescent="0.25">
      <c r="A136" s="1053" t="s">
        <v>207</v>
      </c>
      <c r="B136" s="1054">
        <v>12000617</v>
      </c>
      <c r="C136" s="1054">
        <v>1</v>
      </c>
      <c r="D136" s="1056" t="s">
        <v>130</v>
      </c>
      <c r="E136" s="1054">
        <v>2024</v>
      </c>
      <c r="F136" s="1055"/>
      <c r="G136" s="1055">
        <v>2825220.29</v>
      </c>
      <c r="H136" s="1055"/>
      <c r="I136" s="1055"/>
      <c r="J136" s="1055">
        <v>546929.89</v>
      </c>
      <c r="K136" s="1055"/>
      <c r="L136" s="1055"/>
      <c r="M136" s="1055"/>
      <c r="N136" s="1055"/>
      <c r="O136" s="1055"/>
      <c r="P136" s="1055"/>
      <c r="Q136" s="1055"/>
      <c r="R136" s="1055"/>
      <c r="S136" s="1055">
        <v>541227.39</v>
      </c>
    </row>
    <row r="137" spans="1:19" x14ac:dyDescent="0.25">
      <c r="A137" s="1083" t="s">
        <v>208</v>
      </c>
      <c r="B137" s="1084">
        <v>12003633</v>
      </c>
      <c r="C137" s="1084">
        <v>1</v>
      </c>
      <c r="D137" s="1085" t="s">
        <v>126</v>
      </c>
      <c r="E137" s="1084">
        <v>2022</v>
      </c>
      <c r="F137" s="1086">
        <v>708105</v>
      </c>
      <c r="G137" s="1086">
        <v>1300209.9648549287</v>
      </c>
      <c r="H137" s="1086">
        <v>103978.93521930402</v>
      </c>
      <c r="I137" s="1086">
        <v>247834</v>
      </c>
      <c r="J137" s="1086">
        <v>513466.05</v>
      </c>
      <c r="K137" s="1086"/>
      <c r="L137" s="1086"/>
      <c r="M137" s="1086">
        <v>31265.101109999989</v>
      </c>
      <c r="N137" s="1086">
        <v>446794.54889000003</v>
      </c>
      <c r="O137" s="1086"/>
      <c r="P137" s="1086"/>
      <c r="Q137" s="1086">
        <v>-32794.974781970712</v>
      </c>
      <c r="R137" s="1086">
        <v>-212339.58870000005</v>
      </c>
      <c r="S137" s="1086">
        <v>475873.7</v>
      </c>
    </row>
    <row r="138" spans="1:19" x14ac:dyDescent="0.25">
      <c r="A138" s="1083" t="s">
        <v>208</v>
      </c>
      <c r="B138" s="1084">
        <v>12003633</v>
      </c>
      <c r="C138" s="1084">
        <v>1</v>
      </c>
      <c r="D138" s="1085" t="s">
        <v>126</v>
      </c>
      <c r="E138" s="1084">
        <v>2023</v>
      </c>
      <c r="F138" s="1086"/>
      <c r="G138" s="1086">
        <v>1292242.9497923604</v>
      </c>
      <c r="H138" s="1086">
        <v>26520.17076715716</v>
      </c>
      <c r="I138" s="1086">
        <v>552365.41361000005</v>
      </c>
      <c r="J138" s="1086">
        <v>693722.14</v>
      </c>
      <c r="K138" s="1086"/>
      <c r="L138" s="1086"/>
      <c r="M138" s="1086"/>
      <c r="N138" s="1086"/>
      <c r="O138" s="1086"/>
      <c r="P138" s="1086"/>
      <c r="Q138" s="1086">
        <v>-171356.02870069927</v>
      </c>
      <c r="R138" s="1086">
        <v>-1871.6163999999999</v>
      </c>
      <c r="S138" s="1086">
        <v>634611.89</v>
      </c>
    </row>
    <row r="139" spans="1:19" x14ac:dyDescent="0.25">
      <c r="A139" s="1083" t="s">
        <v>208</v>
      </c>
      <c r="B139" s="1084">
        <v>12003633</v>
      </c>
      <c r="C139" s="1084">
        <v>1</v>
      </c>
      <c r="D139" s="1085" t="s">
        <v>126</v>
      </c>
      <c r="E139" s="1084">
        <v>2024</v>
      </c>
      <c r="F139" s="1086"/>
      <c r="G139" s="1086">
        <v>1300617.550311184</v>
      </c>
      <c r="H139" s="1086">
        <v>44863.719695210901</v>
      </c>
      <c r="I139" s="1086">
        <v>552365.41361000005</v>
      </c>
      <c r="J139" s="1086">
        <v>728672.84</v>
      </c>
      <c r="K139" s="1086"/>
      <c r="L139" s="1086"/>
      <c r="M139" s="1086"/>
      <c r="N139" s="1086"/>
      <c r="O139" s="1086"/>
      <c r="P139" s="1086"/>
      <c r="Q139" s="1086">
        <v>-184004.53520052816</v>
      </c>
      <c r="R139" s="1086">
        <v>-32215.068599999999</v>
      </c>
      <c r="S139" s="1086">
        <v>669562.59</v>
      </c>
    </row>
    <row r="140" spans="1:19" x14ac:dyDescent="0.25">
      <c r="A140" s="1129" t="s">
        <v>212</v>
      </c>
      <c r="B140" s="1130">
        <v>12001083</v>
      </c>
      <c r="C140" s="1130">
        <v>1</v>
      </c>
      <c r="D140" s="1132" t="s">
        <v>126</v>
      </c>
      <c r="E140" s="1130">
        <v>2024</v>
      </c>
      <c r="F140" s="1165">
        <v>2955125</v>
      </c>
      <c r="G140" s="1133">
        <v>3811786.7623639405</v>
      </c>
      <c r="H140" s="1133"/>
      <c r="I140" s="1133">
        <v>1105340.42</v>
      </c>
      <c r="J140" s="1133">
        <v>1615640.4992</v>
      </c>
      <c r="K140" s="1133"/>
      <c r="L140" s="1133"/>
      <c r="M140" s="1133">
        <v>137808.95121000009</v>
      </c>
      <c r="N140" s="1133">
        <v>1711975.62879</v>
      </c>
      <c r="O140" s="1131"/>
      <c r="P140" s="1131"/>
      <c r="Q140" s="1131"/>
      <c r="R140" s="1131">
        <v>164596.4418</v>
      </c>
      <c r="S140" s="1131">
        <v>1467884.2492</v>
      </c>
    </row>
    <row r="141" spans="1:19" s="1023" customFormat="1" x14ac:dyDescent="0.25">
      <c r="A141" s="1141" t="s">
        <v>213</v>
      </c>
      <c r="B141" s="1142">
        <v>12000597</v>
      </c>
      <c r="C141" s="1142">
        <v>1</v>
      </c>
      <c r="D141" s="1143" t="s">
        <v>126</v>
      </c>
      <c r="E141" s="1142">
        <v>2022</v>
      </c>
      <c r="F141" s="1131">
        <v>1998725</v>
      </c>
      <c r="G141" s="1131">
        <v>2533528.02</v>
      </c>
      <c r="H141" s="1131">
        <v>255760</v>
      </c>
      <c r="I141" s="1131">
        <v>448675.29000000004</v>
      </c>
      <c r="J141" s="1131">
        <v>579495.6</v>
      </c>
      <c r="K141" s="1131"/>
      <c r="L141" s="1131"/>
      <c r="M141" s="1131"/>
      <c r="N141" s="1131">
        <v>1478738.802566</v>
      </c>
      <c r="O141" s="1131"/>
      <c r="P141" s="1131"/>
      <c r="Q141" s="1131"/>
      <c r="R141" s="1131"/>
      <c r="S141" s="1131">
        <v>342614.69</v>
      </c>
    </row>
    <row r="142" spans="1:19" s="1023" customFormat="1" x14ac:dyDescent="0.25">
      <c r="A142" s="1141" t="s">
        <v>213</v>
      </c>
      <c r="B142" s="1142">
        <v>12000597</v>
      </c>
      <c r="C142" s="1142">
        <v>1</v>
      </c>
      <c r="D142" s="1143" t="s">
        <v>126</v>
      </c>
      <c r="E142" s="1142">
        <v>2023</v>
      </c>
      <c r="F142" s="1131"/>
      <c r="G142" s="1131"/>
      <c r="H142" s="1131"/>
      <c r="I142" s="1131"/>
      <c r="J142" s="1131"/>
      <c r="K142" s="1131"/>
      <c r="L142" s="1131"/>
      <c r="M142" s="1131"/>
      <c r="N142" s="1131"/>
      <c r="O142" s="1131"/>
      <c r="P142" s="1131"/>
      <c r="Q142" s="1131"/>
      <c r="R142" s="1131"/>
      <c r="S142" s="1131"/>
    </row>
    <row r="143" spans="1:19" s="1023" customFormat="1" x14ac:dyDescent="0.25">
      <c r="A143" s="1141" t="s">
        <v>213</v>
      </c>
      <c r="B143" s="1142">
        <v>12000597</v>
      </c>
      <c r="C143" s="1142">
        <v>1</v>
      </c>
      <c r="D143" s="1143" t="s">
        <v>126</v>
      </c>
      <c r="E143" s="1142">
        <v>2024</v>
      </c>
      <c r="F143" s="1140"/>
      <c r="G143" s="1140"/>
      <c r="H143" s="1140"/>
      <c r="I143" s="1140"/>
      <c r="J143" s="1140"/>
      <c r="K143" s="1140"/>
      <c r="L143" s="1140"/>
      <c r="M143" s="1140"/>
      <c r="N143" s="1140"/>
      <c r="O143" s="1140"/>
      <c r="P143" s="1140"/>
      <c r="Q143" s="1140"/>
      <c r="R143" s="1140"/>
      <c r="S143" s="1140"/>
    </row>
    <row r="144" spans="1:19" s="1023" customFormat="1" x14ac:dyDescent="0.25">
      <c r="A144" s="1141" t="s">
        <v>213</v>
      </c>
      <c r="B144" s="1142">
        <v>12000597</v>
      </c>
      <c r="C144" s="1142">
        <v>1</v>
      </c>
      <c r="D144" s="1143" t="s">
        <v>126</v>
      </c>
      <c r="E144" s="1142">
        <v>2025</v>
      </c>
      <c r="F144" s="1140"/>
      <c r="G144" s="1140"/>
      <c r="H144" s="1140"/>
      <c r="I144" s="1140"/>
      <c r="J144" s="1140"/>
      <c r="K144" s="1140"/>
      <c r="L144" s="1140"/>
      <c r="M144" s="1140"/>
      <c r="N144" s="1140"/>
      <c r="O144" s="1140"/>
      <c r="P144" s="1140"/>
      <c r="Q144" s="1140"/>
      <c r="R144" s="1140"/>
      <c r="S144" s="1140"/>
    </row>
    <row r="145" spans="1:19" x14ac:dyDescent="0.25">
      <c r="A145" s="1163" t="s">
        <v>216</v>
      </c>
      <c r="B145" s="1164">
        <v>12001618</v>
      </c>
      <c r="C145" s="1164">
        <v>1</v>
      </c>
      <c r="D145" s="1166" t="s">
        <v>126</v>
      </c>
      <c r="E145" s="1164">
        <v>2022</v>
      </c>
      <c r="F145" s="1165">
        <v>1209027</v>
      </c>
      <c r="G145" s="1165">
        <v>1387290</v>
      </c>
      <c r="H145" s="1165">
        <v>132053</v>
      </c>
      <c r="I145" s="1165">
        <v>311782</v>
      </c>
      <c r="J145" s="1165">
        <v>387105</v>
      </c>
      <c r="K145" s="1165"/>
      <c r="L145" s="1165"/>
      <c r="M145" s="1165">
        <v>59898</v>
      </c>
      <c r="N145" s="1165">
        <v>855967</v>
      </c>
      <c r="O145" s="1165"/>
      <c r="P145" s="1165"/>
      <c r="Q145" s="1165"/>
      <c r="R145" s="1165"/>
      <c r="S145" s="1165">
        <v>321251</v>
      </c>
    </row>
    <row r="146" spans="1:19" x14ac:dyDescent="0.25">
      <c r="A146" s="1163" t="s">
        <v>216</v>
      </c>
      <c r="B146" s="1164">
        <v>12001618</v>
      </c>
      <c r="C146" s="1164">
        <v>1</v>
      </c>
      <c r="D146" s="1166" t="s">
        <v>126</v>
      </c>
      <c r="E146" s="1164">
        <v>2023</v>
      </c>
      <c r="F146" s="1165"/>
      <c r="G146" s="1165"/>
      <c r="H146" s="1165"/>
      <c r="I146" s="1165"/>
      <c r="J146" s="1165"/>
      <c r="K146" s="1165"/>
      <c r="L146" s="1165"/>
      <c r="M146" s="1165"/>
      <c r="N146" s="1165"/>
      <c r="O146" s="1165"/>
      <c r="P146" s="1165"/>
      <c r="Q146" s="1165"/>
      <c r="R146" s="1165"/>
      <c r="S146" s="1165">
        <v>450621</v>
      </c>
    </row>
    <row r="147" spans="1:19" x14ac:dyDescent="0.25">
      <c r="A147" s="1163" t="s">
        <v>216</v>
      </c>
      <c r="B147" s="1164">
        <v>12001618</v>
      </c>
      <c r="C147" s="1164">
        <v>1</v>
      </c>
      <c r="D147" s="1166" t="s">
        <v>126</v>
      </c>
      <c r="E147" s="1164">
        <v>2024</v>
      </c>
      <c r="F147" s="1165"/>
      <c r="G147" s="1165"/>
      <c r="H147" s="1165"/>
      <c r="I147" s="1165"/>
      <c r="J147" s="1165"/>
      <c r="K147" s="1165"/>
      <c r="L147" s="1165"/>
      <c r="M147" s="1165"/>
      <c r="N147" s="1165"/>
      <c r="O147" s="1165"/>
      <c r="P147" s="1165"/>
      <c r="Q147" s="1165"/>
      <c r="R147" s="1165"/>
      <c r="S147" s="1165">
        <v>369687</v>
      </c>
    </row>
  </sheetData>
  <dataValidations count="1">
    <dataValidation type="list" allowBlank="1" showInputMessage="1" showErrorMessage="1" sqref="D5:D61 D63:D68 D71:D102 D141:D144" xr:uid="{00000000-0002-0000-0100-000000000000}">
      <formula1>"Regelverfahren, vereinfachtes Verfahren"</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46"/>
  <sheetViews>
    <sheetView topLeftCell="E1" zoomScaleNormal="100" workbookViewId="0">
      <selection activeCell="N132" sqref="N132:N133"/>
    </sheetView>
  </sheetViews>
  <sheetFormatPr baseColWidth="10" defaultColWidth="11.42578125" defaultRowHeight="15" x14ac:dyDescent="0.25"/>
  <cols>
    <col min="1" max="1" width="75.7109375" style="20" customWidth="1"/>
    <col min="4" max="4" width="22.7109375" style="4" bestFit="1" customWidth="1"/>
    <col min="5" max="5" width="20.7109375" style="4" bestFit="1" customWidth="1"/>
    <col min="6" max="6" width="21" style="21" bestFit="1" customWidth="1"/>
    <col min="7" max="7" width="11.5703125" style="4"/>
    <col min="8" max="12" width="27.7109375" customWidth="1"/>
    <col min="13" max="14" width="27.7109375" style="4" customWidth="1"/>
  </cols>
  <sheetData>
    <row r="1" spans="1:14" x14ac:dyDescent="0.25">
      <c r="A1" s="15" t="s">
        <v>0</v>
      </c>
      <c r="B1" s="1"/>
      <c r="C1" s="1"/>
      <c r="D1" s="1" t="s">
        <v>11</v>
      </c>
      <c r="E1" s="1"/>
      <c r="F1" s="16"/>
      <c r="G1" s="1"/>
      <c r="H1" s="24">
        <v>14</v>
      </c>
      <c r="I1" s="24">
        <v>15</v>
      </c>
      <c r="J1" s="24">
        <v>16</v>
      </c>
      <c r="K1" s="24">
        <v>17</v>
      </c>
      <c r="L1" s="24">
        <v>18</v>
      </c>
      <c r="M1" s="24">
        <v>19</v>
      </c>
      <c r="N1" s="24">
        <v>20</v>
      </c>
    </row>
    <row r="2" spans="1:14" x14ac:dyDescent="0.25">
      <c r="A2" s="17" t="s">
        <v>12</v>
      </c>
      <c r="B2" s="2"/>
      <c r="C2" s="2"/>
      <c r="D2" s="2"/>
      <c r="E2" s="2"/>
      <c r="F2" s="18"/>
      <c r="G2" s="2"/>
      <c r="H2" s="2">
        <v>8</v>
      </c>
      <c r="I2" s="2">
        <v>8</v>
      </c>
      <c r="J2" s="2">
        <v>8</v>
      </c>
      <c r="K2" s="2">
        <v>8</v>
      </c>
      <c r="L2" s="2">
        <v>8</v>
      </c>
      <c r="M2" s="2">
        <v>8</v>
      </c>
      <c r="N2" s="2">
        <v>8</v>
      </c>
    </row>
    <row r="3" spans="1:14" ht="42.75" x14ac:dyDescent="0.25">
      <c r="A3" s="25" t="s">
        <v>2</v>
      </c>
      <c r="B3" s="26" t="s">
        <v>3</v>
      </c>
      <c r="C3" s="26" t="s">
        <v>4</v>
      </c>
      <c r="D3" s="25" t="s">
        <v>13</v>
      </c>
      <c r="E3" s="25" t="s">
        <v>14</v>
      </c>
      <c r="F3" s="25" t="s">
        <v>5</v>
      </c>
      <c r="G3" s="25" t="s">
        <v>6</v>
      </c>
      <c r="H3" s="26" t="s">
        <v>15</v>
      </c>
      <c r="I3" s="26" t="s">
        <v>16</v>
      </c>
      <c r="J3" s="26" t="s">
        <v>17</v>
      </c>
      <c r="K3" s="26" t="s">
        <v>18</v>
      </c>
      <c r="L3" s="26" t="s">
        <v>19</v>
      </c>
      <c r="M3" s="25" t="s">
        <v>21</v>
      </c>
      <c r="N3" s="25" t="s">
        <v>20</v>
      </c>
    </row>
    <row r="4" spans="1:14" x14ac:dyDescent="0.25">
      <c r="A4" s="25"/>
      <c r="B4" s="26"/>
      <c r="C4" s="26"/>
      <c r="D4" s="25"/>
      <c r="E4" s="25"/>
      <c r="F4" s="25"/>
      <c r="G4" s="25"/>
      <c r="H4" s="26" t="s">
        <v>9</v>
      </c>
      <c r="I4" s="26" t="s">
        <v>9</v>
      </c>
      <c r="J4" s="26" t="s">
        <v>9</v>
      </c>
      <c r="K4" s="26" t="s">
        <v>9</v>
      </c>
      <c r="L4" s="26" t="s">
        <v>9</v>
      </c>
      <c r="M4" s="25"/>
      <c r="N4" s="25" t="s">
        <v>10</v>
      </c>
    </row>
    <row r="5" spans="1:14" x14ac:dyDescent="0.25">
      <c r="A5" s="47" t="s">
        <v>127</v>
      </c>
      <c r="B5" s="48">
        <v>10001693</v>
      </c>
      <c r="C5" s="49">
        <v>1</v>
      </c>
      <c r="D5" s="49" t="s">
        <v>125</v>
      </c>
      <c r="E5" s="49"/>
      <c r="F5" s="49" t="s">
        <v>128</v>
      </c>
      <c r="G5" s="50">
        <v>2022</v>
      </c>
      <c r="H5" s="51">
        <v>1671197</v>
      </c>
      <c r="I5" s="51">
        <v>2666021.4736760752</v>
      </c>
      <c r="J5" s="51">
        <v>29897.5</v>
      </c>
      <c r="K5" s="51">
        <v>0</v>
      </c>
      <c r="L5" s="51">
        <v>2636123.9736760752</v>
      </c>
      <c r="M5" s="52">
        <v>3.5000000000000003E-2</v>
      </c>
      <c r="N5" s="53">
        <v>4.2</v>
      </c>
    </row>
    <row r="6" spans="1:14" x14ac:dyDescent="0.25">
      <c r="A6" s="55" t="s">
        <v>127</v>
      </c>
      <c r="B6" s="48">
        <v>10001693</v>
      </c>
      <c r="C6" s="48">
        <v>1</v>
      </c>
      <c r="D6" s="49" t="s">
        <v>125</v>
      </c>
      <c r="E6" s="49"/>
      <c r="F6" s="49" t="s">
        <v>128</v>
      </c>
      <c r="G6" s="48">
        <v>2023</v>
      </c>
      <c r="H6" s="51">
        <v>1671197</v>
      </c>
      <c r="I6" s="51">
        <v>2666021.4736760752</v>
      </c>
      <c r="J6" s="51">
        <v>29897.5</v>
      </c>
      <c r="K6" s="51">
        <v>0</v>
      </c>
      <c r="L6" s="51">
        <v>2636123.9736760752</v>
      </c>
      <c r="M6" s="52">
        <v>3.5000000000000003E-2</v>
      </c>
      <c r="N6" s="54">
        <v>4.2</v>
      </c>
    </row>
    <row r="7" spans="1:14" x14ac:dyDescent="0.25">
      <c r="A7" s="55" t="s">
        <v>127</v>
      </c>
      <c r="B7" s="48">
        <v>10001693</v>
      </c>
      <c r="C7" s="48">
        <v>1</v>
      </c>
      <c r="D7" s="49" t="s">
        <v>125</v>
      </c>
      <c r="E7" s="49"/>
      <c r="F7" s="49" t="s">
        <v>128</v>
      </c>
      <c r="G7" s="48">
        <v>2024</v>
      </c>
      <c r="H7" s="51"/>
      <c r="I7" s="51"/>
      <c r="J7" s="51"/>
      <c r="K7" s="51"/>
      <c r="L7" s="51"/>
      <c r="M7" s="52"/>
      <c r="N7" s="53"/>
    </row>
    <row r="8" spans="1:14" x14ac:dyDescent="0.25">
      <c r="A8" s="68" t="s">
        <v>129</v>
      </c>
      <c r="B8" s="69">
        <v>10001497</v>
      </c>
      <c r="C8" s="70">
        <v>1</v>
      </c>
      <c r="D8" s="70" t="s">
        <v>125</v>
      </c>
      <c r="E8" s="70"/>
      <c r="F8" s="70" t="s">
        <v>130</v>
      </c>
      <c r="G8" s="71">
        <v>2022</v>
      </c>
      <c r="H8" s="72">
        <v>12204832</v>
      </c>
      <c r="I8" s="72">
        <v>26596890.537886888</v>
      </c>
      <c r="J8" s="72">
        <v>7857512.1076924996</v>
      </c>
      <c r="K8" s="72">
        <v>4023512</v>
      </c>
      <c r="L8" s="72">
        <v>14715866.430194389</v>
      </c>
      <c r="M8" s="73">
        <v>3.5000000000000003E-2</v>
      </c>
      <c r="N8" s="74">
        <v>4.55</v>
      </c>
    </row>
    <row r="9" spans="1:14" x14ac:dyDescent="0.25">
      <c r="A9" s="76" t="s">
        <v>129</v>
      </c>
      <c r="B9" s="69">
        <v>10001497</v>
      </c>
      <c r="C9" s="69">
        <v>1</v>
      </c>
      <c r="D9" s="70" t="s">
        <v>125</v>
      </c>
      <c r="E9" s="70"/>
      <c r="F9" s="70" t="s">
        <v>130</v>
      </c>
      <c r="G9" s="69">
        <v>2023</v>
      </c>
      <c r="H9" s="72">
        <v>12204832</v>
      </c>
      <c r="I9" s="72">
        <v>26596890.537886888</v>
      </c>
      <c r="J9" s="72">
        <v>7857512.1076924996</v>
      </c>
      <c r="K9" s="72">
        <v>4023512</v>
      </c>
      <c r="L9" s="72">
        <v>14715866.430194389</v>
      </c>
      <c r="M9" s="73">
        <v>3.5000000000000003E-2</v>
      </c>
      <c r="N9" s="75">
        <v>4.55</v>
      </c>
    </row>
    <row r="10" spans="1:14" x14ac:dyDescent="0.25">
      <c r="A10" s="76" t="s">
        <v>129</v>
      </c>
      <c r="B10" s="69">
        <v>10001497</v>
      </c>
      <c r="C10" s="69">
        <v>1</v>
      </c>
      <c r="D10" s="70" t="s">
        <v>125</v>
      </c>
      <c r="E10" s="70"/>
      <c r="F10" s="70" t="s">
        <v>130</v>
      </c>
      <c r="G10" s="69">
        <v>2024</v>
      </c>
      <c r="H10" s="72"/>
      <c r="I10" s="72"/>
      <c r="J10" s="72"/>
      <c r="K10" s="72"/>
      <c r="L10" s="72"/>
      <c r="M10" s="73"/>
      <c r="N10" s="74"/>
    </row>
    <row r="11" spans="1:14" x14ac:dyDescent="0.25">
      <c r="A11" s="126" t="s">
        <v>138</v>
      </c>
      <c r="B11" s="127">
        <v>10000783</v>
      </c>
      <c r="C11" s="128">
        <v>1</v>
      </c>
      <c r="D11" s="128" t="s">
        <v>125</v>
      </c>
      <c r="E11" s="128"/>
      <c r="F11" s="128" t="s">
        <v>128</v>
      </c>
      <c r="G11" s="129">
        <v>2022</v>
      </c>
      <c r="H11" s="130">
        <v>3316172</v>
      </c>
      <c r="I11" s="130">
        <v>1358042</v>
      </c>
      <c r="J11" s="130">
        <v>769525</v>
      </c>
      <c r="K11" s="130">
        <v>16088</v>
      </c>
      <c r="L11" s="130">
        <v>572429</v>
      </c>
      <c r="M11" s="131">
        <v>3.5000000000000003E-2</v>
      </c>
      <c r="N11" s="132">
        <v>3.8</v>
      </c>
    </row>
    <row r="12" spans="1:14" x14ac:dyDescent="0.25">
      <c r="A12" s="134" t="s">
        <v>138</v>
      </c>
      <c r="B12" s="127">
        <v>10000783</v>
      </c>
      <c r="C12" s="127">
        <v>1</v>
      </c>
      <c r="D12" s="128" t="s">
        <v>133</v>
      </c>
      <c r="E12" s="128"/>
      <c r="F12" s="128" t="s">
        <v>126</v>
      </c>
      <c r="G12" s="127">
        <v>2022</v>
      </c>
      <c r="H12" s="130"/>
      <c r="I12" s="130">
        <v>3058383</v>
      </c>
      <c r="J12" s="130">
        <v>244838</v>
      </c>
      <c r="K12" s="130"/>
      <c r="L12" s="130">
        <v>2813545</v>
      </c>
      <c r="M12" s="131">
        <v>3.5000000000000003E-2</v>
      </c>
      <c r="N12" s="132">
        <v>3.8</v>
      </c>
    </row>
    <row r="13" spans="1:14" x14ac:dyDescent="0.25">
      <c r="A13" s="133" t="s">
        <v>138</v>
      </c>
      <c r="B13" s="127">
        <v>10000783</v>
      </c>
      <c r="C13" s="128">
        <v>1</v>
      </c>
      <c r="D13" s="128" t="s">
        <v>125</v>
      </c>
      <c r="E13" s="128"/>
      <c r="F13" s="128" t="s">
        <v>128</v>
      </c>
      <c r="G13" s="127">
        <v>2023</v>
      </c>
      <c r="H13" s="130">
        <v>3423023</v>
      </c>
      <c r="I13" s="130">
        <v>1358042</v>
      </c>
      <c r="J13" s="130">
        <v>769525</v>
      </c>
      <c r="K13" s="130">
        <v>16088</v>
      </c>
      <c r="L13" s="130">
        <v>572429</v>
      </c>
      <c r="M13" s="131">
        <v>3.5000000000000003E-2</v>
      </c>
      <c r="N13" s="132">
        <v>3.8</v>
      </c>
    </row>
    <row r="14" spans="1:14" x14ac:dyDescent="0.25">
      <c r="A14" s="133" t="s">
        <v>138</v>
      </c>
      <c r="B14" s="127">
        <v>10000783</v>
      </c>
      <c r="C14" s="128">
        <v>1</v>
      </c>
      <c r="D14" s="128" t="s">
        <v>133</v>
      </c>
      <c r="E14" s="128"/>
      <c r="F14" s="128" t="s">
        <v>126</v>
      </c>
      <c r="G14" s="127">
        <v>2023</v>
      </c>
      <c r="H14" s="130"/>
      <c r="I14" s="130">
        <v>3058383</v>
      </c>
      <c r="J14" s="130">
        <v>244838</v>
      </c>
      <c r="K14" s="130"/>
      <c r="L14" s="130">
        <v>2813545</v>
      </c>
      <c r="M14" s="131">
        <v>3.5000000000000003E-2</v>
      </c>
      <c r="N14" s="132">
        <v>3.8</v>
      </c>
    </row>
    <row r="15" spans="1:14" x14ac:dyDescent="0.25">
      <c r="A15" s="133" t="s">
        <v>138</v>
      </c>
      <c r="B15" s="127">
        <v>10000783</v>
      </c>
      <c r="C15" s="128">
        <v>1</v>
      </c>
      <c r="D15" s="128" t="s">
        <v>125</v>
      </c>
      <c r="E15" s="128"/>
      <c r="F15" s="128" t="s">
        <v>128</v>
      </c>
      <c r="G15" s="127">
        <v>2024</v>
      </c>
      <c r="H15" s="130"/>
      <c r="I15" s="125"/>
      <c r="J15" s="125"/>
      <c r="K15" s="125"/>
      <c r="L15" s="125"/>
      <c r="M15" s="135"/>
      <c r="N15" s="135"/>
    </row>
    <row r="16" spans="1:14" x14ac:dyDescent="0.25">
      <c r="A16" s="133" t="s">
        <v>138</v>
      </c>
      <c r="B16" s="127">
        <v>10000783</v>
      </c>
      <c r="C16" s="128">
        <v>1</v>
      </c>
      <c r="D16" s="128" t="s">
        <v>133</v>
      </c>
      <c r="E16" s="128"/>
      <c r="F16" s="128" t="s">
        <v>126</v>
      </c>
      <c r="G16" s="127">
        <v>2024</v>
      </c>
      <c r="H16" s="125"/>
      <c r="I16" s="125"/>
      <c r="J16" s="125"/>
      <c r="K16" s="125"/>
      <c r="L16" s="125"/>
      <c r="M16" s="135"/>
      <c r="N16" s="135"/>
    </row>
    <row r="17" spans="1:14" x14ac:dyDescent="0.25">
      <c r="A17" s="155" t="s">
        <v>140</v>
      </c>
      <c r="B17" s="156">
        <v>10001330</v>
      </c>
      <c r="C17" s="157">
        <v>1</v>
      </c>
      <c r="D17" s="157" t="s">
        <v>125</v>
      </c>
      <c r="E17" s="157"/>
      <c r="F17" s="157" t="s">
        <v>128</v>
      </c>
      <c r="G17" s="158">
        <v>2022</v>
      </c>
      <c r="H17" s="159">
        <v>3792301</v>
      </c>
      <c r="I17" s="159">
        <v>7826119</v>
      </c>
      <c r="J17" s="159">
        <v>1001011.2429999999</v>
      </c>
      <c r="K17" s="159">
        <v>18395.845000000001</v>
      </c>
      <c r="L17" s="159">
        <v>6806711.9120000005</v>
      </c>
      <c r="M17" s="160">
        <v>3.5000000000000003E-2</v>
      </c>
      <c r="N17" s="161">
        <v>3.45</v>
      </c>
    </row>
    <row r="18" spans="1:14" x14ac:dyDescent="0.25">
      <c r="A18" s="163" t="s">
        <v>140</v>
      </c>
      <c r="B18" s="156">
        <v>10001330</v>
      </c>
      <c r="C18" s="156">
        <v>1</v>
      </c>
      <c r="D18" s="157" t="s">
        <v>125</v>
      </c>
      <c r="E18" s="157"/>
      <c r="F18" s="157" t="s">
        <v>128</v>
      </c>
      <c r="G18" s="156">
        <v>2023</v>
      </c>
      <c r="H18" s="159">
        <v>3792301</v>
      </c>
      <c r="I18" s="159">
        <v>7826119</v>
      </c>
      <c r="J18" s="159">
        <v>1001011.2429999999</v>
      </c>
      <c r="K18" s="159">
        <v>18395.845000000001</v>
      </c>
      <c r="L18" s="159">
        <v>6806711.9120000005</v>
      </c>
      <c r="M18" s="160">
        <v>3.5000000000000003E-2</v>
      </c>
      <c r="N18" s="162">
        <v>3.45</v>
      </c>
    </row>
    <row r="19" spans="1:14" x14ac:dyDescent="0.25">
      <c r="A19" s="163" t="s">
        <v>140</v>
      </c>
      <c r="B19" s="156">
        <v>10001330</v>
      </c>
      <c r="C19" s="156">
        <v>1</v>
      </c>
      <c r="D19" s="157" t="s">
        <v>125</v>
      </c>
      <c r="E19" s="157"/>
      <c r="F19" s="157" t="s">
        <v>128</v>
      </c>
      <c r="G19" s="156">
        <v>2024</v>
      </c>
      <c r="H19" s="159"/>
      <c r="I19" s="159"/>
      <c r="J19" s="159"/>
      <c r="K19" s="159"/>
      <c r="L19" s="159"/>
      <c r="M19" s="160"/>
      <c r="N19" s="161"/>
    </row>
    <row r="20" spans="1:14" x14ac:dyDescent="0.25">
      <c r="A20" s="170" t="s">
        <v>141</v>
      </c>
      <c r="B20" s="171">
        <v>10000312</v>
      </c>
      <c r="C20" s="172">
        <v>1</v>
      </c>
      <c r="D20" s="172" t="s">
        <v>125</v>
      </c>
      <c r="E20" s="172"/>
      <c r="F20" s="172" t="s">
        <v>126</v>
      </c>
      <c r="G20" s="173">
        <v>2022</v>
      </c>
      <c r="H20" s="174">
        <v>5494177</v>
      </c>
      <c r="I20" s="174">
        <v>14594125</v>
      </c>
      <c r="J20" s="174">
        <v>7941371</v>
      </c>
      <c r="K20" s="174">
        <v>1373622</v>
      </c>
      <c r="L20" s="174">
        <v>6652755</v>
      </c>
      <c r="M20" s="176">
        <v>3.5000000000000003E-2</v>
      </c>
      <c r="N20" s="175">
        <v>410</v>
      </c>
    </row>
    <row r="21" spans="1:14" x14ac:dyDescent="0.25">
      <c r="A21" s="170" t="s">
        <v>141</v>
      </c>
      <c r="B21" s="171">
        <v>1000312</v>
      </c>
      <c r="C21" s="172">
        <v>1</v>
      </c>
      <c r="D21" s="172" t="s">
        <v>125</v>
      </c>
      <c r="E21" s="172"/>
      <c r="F21" s="172" t="s">
        <v>126</v>
      </c>
      <c r="G21" s="173">
        <v>2023</v>
      </c>
      <c r="H21" s="174">
        <v>5494177</v>
      </c>
      <c r="I21" s="174">
        <v>14594125</v>
      </c>
      <c r="J21" s="174">
        <v>7941371</v>
      </c>
      <c r="K21" s="174">
        <v>1373622</v>
      </c>
      <c r="L21" s="174">
        <v>6652755</v>
      </c>
      <c r="M21" s="176">
        <v>3.5000000000000003E-2</v>
      </c>
      <c r="N21" s="175">
        <v>410</v>
      </c>
    </row>
    <row r="22" spans="1:14" x14ac:dyDescent="0.25">
      <c r="A22" s="170" t="s">
        <v>141</v>
      </c>
      <c r="B22" s="171">
        <v>1000312</v>
      </c>
      <c r="C22" s="172">
        <v>1</v>
      </c>
      <c r="D22" s="172" t="s">
        <v>125</v>
      </c>
      <c r="E22" s="172"/>
      <c r="F22" s="172" t="s">
        <v>126</v>
      </c>
      <c r="G22" s="171">
        <v>2024</v>
      </c>
      <c r="H22" s="174"/>
      <c r="I22" s="174"/>
      <c r="J22" s="174"/>
      <c r="K22" s="174"/>
      <c r="L22" s="174"/>
      <c r="M22" s="176">
        <v>3.5000000000000003E-2</v>
      </c>
      <c r="N22" s="175">
        <v>410</v>
      </c>
    </row>
    <row r="23" spans="1:14" x14ac:dyDescent="0.25">
      <c r="A23" s="200" t="s">
        <v>142</v>
      </c>
      <c r="B23" s="201">
        <v>10000639</v>
      </c>
      <c r="C23" s="202">
        <v>1</v>
      </c>
      <c r="D23" s="202" t="s">
        <v>125</v>
      </c>
      <c r="E23" s="202"/>
      <c r="F23" s="202" t="s">
        <v>128</v>
      </c>
      <c r="G23" s="203">
        <v>2022</v>
      </c>
      <c r="H23" s="204">
        <v>6700270</v>
      </c>
      <c r="I23" s="204">
        <v>17910344.746787876</v>
      </c>
      <c r="J23" s="204">
        <v>7719320.6913488172</v>
      </c>
      <c r="K23" s="204">
        <v>0</v>
      </c>
      <c r="L23" s="204">
        <v>10191024.055439059</v>
      </c>
      <c r="M23" s="205">
        <v>3.5000000000000003E-2</v>
      </c>
      <c r="N23" s="206">
        <v>4</v>
      </c>
    </row>
    <row r="24" spans="1:14" x14ac:dyDescent="0.25">
      <c r="A24" s="208" t="s">
        <v>142</v>
      </c>
      <c r="B24" s="201">
        <v>10000639</v>
      </c>
      <c r="C24" s="201">
        <v>1</v>
      </c>
      <c r="D24" s="202" t="s">
        <v>125</v>
      </c>
      <c r="E24" s="202"/>
      <c r="F24" s="202" t="s">
        <v>128</v>
      </c>
      <c r="G24" s="201">
        <v>2023</v>
      </c>
      <c r="H24" s="204">
        <v>6700270</v>
      </c>
      <c r="I24" s="204">
        <v>17910344.746787876</v>
      </c>
      <c r="J24" s="204">
        <v>7719320.6913488172</v>
      </c>
      <c r="K24" s="204">
        <v>0</v>
      </c>
      <c r="L24" s="204">
        <v>10191024.055439059</v>
      </c>
      <c r="M24" s="205">
        <v>3.5000000000000003E-2</v>
      </c>
      <c r="N24" s="207">
        <v>4</v>
      </c>
    </row>
    <row r="25" spans="1:14" x14ac:dyDescent="0.25">
      <c r="A25" s="208" t="s">
        <v>142</v>
      </c>
      <c r="B25" s="201">
        <v>10000639</v>
      </c>
      <c r="C25" s="201">
        <v>1</v>
      </c>
      <c r="D25" s="202" t="s">
        <v>125</v>
      </c>
      <c r="E25" s="202"/>
      <c r="F25" s="202" t="s">
        <v>128</v>
      </c>
      <c r="G25" s="201">
        <v>2024</v>
      </c>
      <c r="H25" s="204"/>
      <c r="I25" s="204"/>
      <c r="J25" s="204"/>
      <c r="K25" s="204"/>
      <c r="L25" s="204"/>
      <c r="M25" s="205"/>
      <c r="N25" s="206"/>
    </row>
    <row r="26" spans="1:14" x14ac:dyDescent="0.25">
      <c r="A26" s="227" t="s">
        <v>143</v>
      </c>
      <c r="B26" s="228">
        <v>10001198</v>
      </c>
      <c r="C26" s="229">
        <v>1</v>
      </c>
      <c r="D26" s="229" t="s">
        <v>125</v>
      </c>
      <c r="E26" s="229"/>
      <c r="F26" s="229" t="s">
        <v>128</v>
      </c>
      <c r="G26" s="230">
        <v>2022</v>
      </c>
      <c r="H26" s="231">
        <v>7121484</v>
      </c>
      <c r="I26" s="231">
        <v>18170034.416243177</v>
      </c>
      <c r="J26" s="231">
        <v>6623460.16707398</v>
      </c>
      <c r="K26" s="231">
        <v>843558.3542200001</v>
      </c>
      <c r="L26" s="231">
        <v>10703015.894949198</v>
      </c>
      <c r="M26" s="232">
        <v>3.5000000000000003E-2</v>
      </c>
      <c r="N26" s="233">
        <v>4.0999999999999996</v>
      </c>
    </row>
    <row r="27" spans="1:14" x14ac:dyDescent="0.25">
      <c r="A27" s="235" t="s">
        <v>143</v>
      </c>
      <c r="B27" s="228">
        <v>10001198</v>
      </c>
      <c r="C27" s="228">
        <v>1</v>
      </c>
      <c r="D27" s="229" t="s">
        <v>125</v>
      </c>
      <c r="E27" s="229"/>
      <c r="F27" s="229" t="s">
        <v>128</v>
      </c>
      <c r="G27" s="228">
        <v>2023</v>
      </c>
      <c r="H27" s="231">
        <v>7121484</v>
      </c>
      <c r="I27" s="231">
        <v>18170034.416243177</v>
      </c>
      <c r="J27" s="231">
        <v>6623460.16707398</v>
      </c>
      <c r="K27" s="231">
        <v>843558.3542200001</v>
      </c>
      <c r="L27" s="231">
        <v>10703015.894949198</v>
      </c>
      <c r="M27" s="232">
        <v>3.5000000000000003E-2</v>
      </c>
      <c r="N27" s="234">
        <v>4.0999999999999996</v>
      </c>
    </row>
    <row r="28" spans="1:14" x14ac:dyDescent="0.25">
      <c r="A28" s="235" t="s">
        <v>143</v>
      </c>
      <c r="B28" s="228">
        <v>10001198</v>
      </c>
      <c r="C28" s="228">
        <v>1</v>
      </c>
      <c r="D28" s="229" t="s">
        <v>125</v>
      </c>
      <c r="E28" s="229"/>
      <c r="F28" s="229" t="s">
        <v>128</v>
      </c>
      <c r="G28" s="228">
        <v>2024</v>
      </c>
      <c r="H28" s="231"/>
      <c r="I28" s="231"/>
      <c r="J28" s="231"/>
      <c r="K28" s="231"/>
      <c r="L28" s="231"/>
      <c r="M28" s="232"/>
      <c r="N28" s="233"/>
    </row>
    <row r="29" spans="1:14" x14ac:dyDescent="0.25">
      <c r="A29" s="267" t="s">
        <v>145</v>
      </c>
      <c r="B29" s="268">
        <v>10000217</v>
      </c>
      <c r="C29" s="269">
        <v>1</v>
      </c>
      <c r="D29" s="269" t="s">
        <v>125</v>
      </c>
      <c r="E29" s="269"/>
      <c r="F29" s="269" t="s">
        <v>128</v>
      </c>
      <c r="G29" s="270">
        <v>2022</v>
      </c>
      <c r="H29" s="271">
        <v>10025241</v>
      </c>
      <c r="I29" s="271">
        <v>27186583.583627917</v>
      </c>
      <c r="J29" s="271">
        <v>12078900.420665</v>
      </c>
      <c r="K29" s="271">
        <v>3169467.1722200001</v>
      </c>
      <c r="L29" s="271">
        <v>11938215.990742918</v>
      </c>
      <c r="M29" s="272">
        <v>3.5000000000000003E-2</v>
      </c>
      <c r="N29" s="273">
        <v>4.2</v>
      </c>
    </row>
    <row r="30" spans="1:14" x14ac:dyDescent="0.25">
      <c r="A30" s="275" t="s">
        <v>145</v>
      </c>
      <c r="B30" s="268">
        <v>10000217</v>
      </c>
      <c r="C30" s="268">
        <v>1</v>
      </c>
      <c r="D30" s="269" t="s">
        <v>125</v>
      </c>
      <c r="E30" s="269"/>
      <c r="F30" s="269" t="s">
        <v>128</v>
      </c>
      <c r="G30" s="268">
        <v>2023</v>
      </c>
      <c r="H30" s="271">
        <v>10025241</v>
      </c>
      <c r="I30" s="271">
        <v>27186583.583627917</v>
      </c>
      <c r="J30" s="271">
        <v>12078900.420665</v>
      </c>
      <c r="K30" s="271">
        <v>3169467.1722200001</v>
      </c>
      <c r="L30" s="271">
        <v>11938215.990742918</v>
      </c>
      <c r="M30" s="272">
        <v>3.5000000000000003E-2</v>
      </c>
      <c r="N30" s="274">
        <v>4.2</v>
      </c>
    </row>
    <row r="31" spans="1:14" x14ac:dyDescent="0.25">
      <c r="A31" s="275" t="s">
        <v>145</v>
      </c>
      <c r="B31" s="268">
        <v>10000217</v>
      </c>
      <c r="C31" s="268">
        <v>1</v>
      </c>
      <c r="D31" s="269" t="s">
        <v>125</v>
      </c>
      <c r="E31" s="269"/>
      <c r="F31" s="269" t="s">
        <v>128</v>
      </c>
      <c r="G31" s="268">
        <v>2024</v>
      </c>
      <c r="H31" s="271"/>
      <c r="I31" s="271"/>
      <c r="J31" s="271"/>
      <c r="K31" s="271"/>
      <c r="L31" s="271"/>
      <c r="M31" s="272"/>
      <c r="N31" s="273"/>
    </row>
    <row r="32" spans="1:14" x14ac:dyDescent="0.25">
      <c r="A32" s="293" t="s">
        <v>146</v>
      </c>
      <c r="B32" s="294">
        <v>10010678</v>
      </c>
      <c r="C32" s="295">
        <v>1</v>
      </c>
      <c r="D32" s="295" t="s">
        <v>125</v>
      </c>
      <c r="E32" s="295"/>
      <c r="F32" s="295" t="s">
        <v>130</v>
      </c>
      <c r="G32" s="296">
        <v>2022</v>
      </c>
      <c r="H32" s="297"/>
      <c r="I32" s="297"/>
      <c r="J32" s="297"/>
      <c r="K32" s="297"/>
      <c r="L32" s="297"/>
      <c r="M32" s="298">
        <v>3.5000000000000003E-2</v>
      </c>
      <c r="N32" s="299">
        <v>440</v>
      </c>
    </row>
    <row r="33" spans="1:14" x14ac:dyDescent="0.25">
      <c r="A33" s="301" t="s">
        <v>146</v>
      </c>
      <c r="B33" s="294">
        <v>10010678</v>
      </c>
      <c r="C33" s="294">
        <v>1</v>
      </c>
      <c r="D33" s="295" t="s">
        <v>125</v>
      </c>
      <c r="E33" s="295"/>
      <c r="F33" s="295" t="s">
        <v>130</v>
      </c>
      <c r="G33" s="294">
        <v>2023</v>
      </c>
      <c r="H33" s="297"/>
      <c r="I33" s="297"/>
      <c r="J33" s="297"/>
      <c r="K33" s="297"/>
      <c r="L33" s="297"/>
      <c r="M33" s="298">
        <v>3.5000000000000003E-2</v>
      </c>
      <c r="N33" s="300">
        <v>440</v>
      </c>
    </row>
    <row r="34" spans="1:14" x14ac:dyDescent="0.25">
      <c r="A34" s="301" t="s">
        <v>146</v>
      </c>
      <c r="B34" s="294">
        <v>10010678</v>
      </c>
      <c r="C34" s="294">
        <v>1</v>
      </c>
      <c r="D34" s="295" t="s">
        <v>125</v>
      </c>
      <c r="E34" s="295"/>
      <c r="F34" s="295" t="s">
        <v>126</v>
      </c>
      <c r="G34" s="294">
        <v>2024</v>
      </c>
      <c r="H34" s="297"/>
      <c r="I34" s="297"/>
      <c r="J34" s="297"/>
      <c r="K34" s="297"/>
      <c r="L34" s="297"/>
      <c r="M34" s="298">
        <v>3.5000000000000003E-2</v>
      </c>
      <c r="N34" s="300">
        <v>440</v>
      </c>
    </row>
    <row r="35" spans="1:14" x14ac:dyDescent="0.25">
      <c r="A35" s="319" t="s">
        <v>148</v>
      </c>
      <c r="B35" s="320">
        <v>10000917</v>
      </c>
      <c r="C35" s="321">
        <v>1</v>
      </c>
      <c r="D35" s="321" t="s">
        <v>125</v>
      </c>
      <c r="E35" s="321"/>
      <c r="F35" s="321" t="s">
        <v>130</v>
      </c>
      <c r="G35" s="322">
        <v>2022</v>
      </c>
      <c r="H35" s="323">
        <v>10082503</v>
      </c>
      <c r="I35" s="323">
        <v>36062319.810927205</v>
      </c>
      <c r="J35" s="323">
        <v>8071989.868854193</v>
      </c>
      <c r="K35" s="323">
        <v>4334194.25</v>
      </c>
      <c r="L35" s="323">
        <v>23656135.69207301</v>
      </c>
      <c r="M35" s="324">
        <v>3.5000000000000003E-2</v>
      </c>
      <c r="N35" s="325">
        <v>3.8908999999999998</v>
      </c>
    </row>
    <row r="36" spans="1:14" x14ac:dyDescent="0.25">
      <c r="A36" s="327" t="s">
        <v>148</v>
      </c>
      <c r="B36" s="320">
        <v>10000917</v>
      </c>
      <c r="C36" s="320">
        <v>1</v>
      </c>
      <c r="D36" s="321" t="s">
        <v>125</v>
      </c>
      <c r="E36" s="321"/>
      <c r="F36" s="321" t="s">
        <v>130</v>
      </c>
      <c r="G36" s="320">
        <v>2023</v>
      </c>
      <c r="H36" s="323">
        <v>10082503</v>
      </c>
      <c r="I36" s="323">
        <v>36062319.810927205</v>
      </c>
      <c r="J36" s="323">
        <v>8071989.868854193</v>
      </c>
      <c r="K36" s="323">
        <v>4334194.25</v>
      </c>
      <c r="L36" s="323">
        <v>23656135.69207301</v>
      </c>
      <c r="M36" s="324">
        <v>3.5000000000000003E-2</v>
      </c>
      <c r="N36" s="326">
        <v>3.8908999999999998</v>
      </c>
    </row>
    <row r="37" spans="1:14" x14ac:dyDescent="0.25">
      <c r="A37" s="327" t="s">
        <v>148</v>
      </c>
      <c r="B37" s="320">
        <v>10000917</v>
      </c>
      <c r="C37" s="320">
        <v>1</v>
      </c>
      <c r="D37" s="321" t="s">
        <v>125</v>
      </c>
      <c r="E37" s="321"/>
      <c r="F37" s="321" t="s">
        <v>130</v>
      </c>
      <c r="G37" s="320">
        <v>2024</v>
      </c>
      <c r="H37" s="323"/>
      <c r="I37" s="323"/>
      <c r="J37" s="323"/>
      <c r="K37" s="323"/>
      <c r="L37" s="323"/>
      <c r="M37" s="324"/>
      <c r="N37" s="325"/>
    </row>
    <row r="38" spans="1:14" x14ac:dyDescent="0.25">
      <c r="A38" s="347" t="s">
        <v>149</v>
      </c>
      <c r="B38" s="348">
        <v>10000676</v>
      </c>
      <c r="C38" s="349">
        <v>1</v>
      </c>
      <c r="D38" s="349" t="s">
        <v>125</v>
      </c>
      <c r="E38" s="349"/>
      <c r="F38" s="349" t="s">
        <v>128</v>
      </c>
      <c r="G38" s="350">
        <v>2022</v>
      </c>
      <c r="H38" s="351">
        <v>4237555</v>
      </c>
      <c r="I38" s="351">
        <v>7010523.5037644021</v>
      </c>
      <c r="J38" s="351">
        <v>3838894.6384999999</v>
      </c>
      <c r="K38" s="351">
        <v>0</v>
      </c>
      <c r="L38" s="351">
        <v>3171628.8652644022</v>
      </c>
      <c r="M38" s="352">
        <v>3.5000000000000003E-2</v>
      </c>
      <c r="N38" s="353">
        <v>3.9</v>
      </c>
    </row>
    <row r="39" spans="1:14" x14ac:dyDescent="0.25">
      <c r="A39" s="355" t="s">
        <v>149</v>
      </c>
      <c r="B39" s="348">
        <v>10000676</v>
      </c>
      <c r="C39" s="348">
        <v>1</v>
      </c>
      <c r="D39" s="349" t="s">
        <v>125</v>
      </c>
      <c r="E39" s="349"/>
      <c r="F39" s="349" t="s">
        <v>128</v>
      </c>
      <c r="G39" s="348">
        <v>2023</v>
      </c>
      <c r="H39" s="351">
        <v>4300020</v>
      </c>
      <c r="I39" s="351">
        <v>7010523.5037644021</v>
      </c>
      <c r="J39" s="351">
        <v>3838894.6384999999</v>
      </c>
      <c r="K39" s="351">
        <v>0</v>
      </c>
      <c r="L39" s="351">
        <v>3171628.8652644022</v>
      </c>
      <c r="M39" s="352">
        <v>3.5000000000000003E-2</v>
      </c>
      <c r="N39" s="354">
        <v>3.9</v>
      </c>
    </row>
    <row r="40" spans="1:14" x14ac:dyDescent="0.25">
      <c r="A40" s="355" t="s">
        <v>149</v>
      </c>
      <c r="B40" s="348">
        <v>10000676</v>
      </c>
      <c r="C40" s="348">
        <v>1</v>
      </c>
      <c r="D40" s="349" t="s">
        <v>125</v>
      </c>
      <c r="E40" s="349"/>
      <c r="F40" s="349" t="s">
        <v>128</v>
      </c>
      <c r="G40" s="348">
        <v>2024</v>
      </c>
      <c r="H40" s="351"/>
      <c r="I40" s="351"/>
      <c r="J40" s="351"/>
      <c r="K40" s="351"/>
      <c r="L40" s="351"/>
      <c r="M40" s="352"/>
      <c r="N40" s="353"/>
    </row>
    <row r="41" spans="1:14" x14ac:dyDescent="0.25">
      <c r="A41" s="373" t="s">
        <v>150</v>
      </c>
      <c r="B41" s="374">
        <v>10001216</v>
      </c>
      <c r="C41" s="374">
        <v>1</v>
      </c>
      <c r="D41" s="375" t="s">
        <v>125</v>
      </c>
      <c r="E41" s="375"/>
      <c r="F41" s="375" t="s">
        <v>126</v>
      </c>
      <c r="G41" s="376">
        <v>2022</v>
      </c>
      <c r="H41" s="377">
        <v>5749016</v>
      </c>
      <c r="I41" s="377">
        <v>21304717</v>
      </c>
      <c r="J41" s="377">
        <v>6109923</v>
      </c>
      <c r="K41" s="377">
        <v>7355010</v>
      </c>
      <c r="L41" s="377">
        <v>7839784</v>
      </c>
      <c r="M41" s="378">
        <v>3.5000000000000003E-2</v>
      </c>
      <c r="N41" s="379">
        <v>355</v>
      </c>
    </row>
    <row r="42" spans="1:14" x14ac:dyDescent="0.25">
      <c r="A42" s="373" t="s">
        <v>150</v>
      </c>
      <c r="B42" s="374">
        <v>10001216</v>
      </c>
      <c r="C42" s="374">
        <v>1</v>
      </c>
      <c r="D42" s="375" t="s">
        <v>125</v>
      </c>
      <c r="E42" s="375"/>
      <c r="F42" s="375" t="s">
        <v>126</v>
      </c>
      <c r="G42" s="376">
        <v>2023</v>
      </c>
      <c r="H42" s="377">
        <v>5749016</v>
      </c>
      <c r="I42" s="377">
        <v>21304717</v>
      </c>
      <c r="J42" s="377">
        <v>6109923</v>
      </c>
      <c r="K42" s="377">
        <v>7355010</v>
      </c>
      <c r="L42" s="377">
        <v>7839784</v>
      </c>
      <c r="M42" s="378">
        <v>3.5000000000000003E-2</v>
      </c>
      <c r="N42" s="379">
        <v>355</v>
      </c>
    </row>
    <row r="43" spans="1:14" x14ac:dyDescent="0.25">
      <c r="A43" s="373" t="s">
        <v>150</v>
      </c>
      <c r="B43" s="374">
        <v>10001216</v>
      </c>
      <c r="C43" s="374">
        <v>1</v>
      </c>
      <c r="D43" s="375" t="s">
        <v>125</v>
      </c>
      <c r="E43" s="375"/>
      <c r="F43" s="375" t="s">
        <v>126</v>
      </c>
      <c r="G43" s="376">
        <v>2024</v>
      </c>
      <c r="H43" s="377"/>
      <c r="I43" s="377"/>
      <c r="J43" s="377"/>
      <c r="K43" s="377"/>
      <c r="L43" s="377"/>
      <c r="M43" s="378"/>
      <c r="N43" s="379"/>
    </row>
    <row r="44" spans="1:14" x14ac:dyDescent="0.25">
      <c r="A44" s="398" t="s">
        <v>151</v>
      </c>
      <c r="B44" s="399">
        <v>10000286</v>
      </c>
      <c r="C44" s="400">
        <v>1</v>
      </c>
      <c r="D44" s="400" t="s">
        <v>125</v>
      </c>
      <c r="E44" s="400"/>
      <c r="F44" s="400" t="s">
        <v>128</v>
      </c>
      <c r="G44" s="401">
        <v>2022</v>
      </c>
      <c r="H44" s="402">
        <v>6987216</v>
      </c>
      <c r="I44" s="402">
        <v>18399099.985353243</v>
      </c>
      <c r="J44" s="402">
        <v>3823066.9816968171</v>
      </c>
      <c r="K44" s="402">
        <v>805837.31713998388</v>
      </c>
      <c r="L44" s="402">
        <v>13770195.686516441</v>
      </c>
      <c r="M44" s="403">
        <v>3.5000000000000003E-2</v>
      </c>
      <c r="N44" s="404">
        <v>3.8</v>
      </c>
    </row>
    <row r="45" spans="1:14" x14ac:dyDescent="0.25">
      <c r="A45" s="406" t="s">
        <v>151</v>
      </c>
      <c r="B45" s="399">
        <v>10000286</v>
      </c>
      <c r="C45" s="399">
        <v>1</v>
      </c>
      <c r="D45" s="400" t="s">
        <v>125</v>
      </c>
      <c r="E45" s="400"/>
      <c r="F45" s="400" t="s">
        <v>128</v>
      </c>
      <c r="G45" s="399">
        <v>2023</v>
      </c>
      <c r="H45" s="402">
        <v>6987216</v>
      </c>
      <c r="I45" s="402">
        <v>18399099.985353243</v>
      </c>
      <c r="J45" s="402">
        <v>3823066.9816968171</v>
      </c>
      <c r="K45" s="402">
        <v>805837.31713998388</v>
      </c>
      <c r="L45" s="402">
        <v>13770195.686516441</v>
      </c>
      <c r="M45" s="403">
        <v>3.5000000000000003E-2</v>
      </c>
      <c r="N45" s="405">
        <v>3.8</v>
      </c>
    </row>
    <row r="46" spans="1:14" x14ac:dyDescent="0.25">
      <c r="A46" s="406" t="s">
        <v>151</v>
      </c>
      <c r="B46" s="399">
        <v>10000286</v>
      </c>
      <c r="C46" s="399">
        <v>1</v>
      </c>
      <c r="D46" s="400" t="s">
        <v>125</v>
      </c>
      <c r="E46" s="400"/>
      <c r="F46" s="400" t="s">
        <v>128</v>
      </c>
      <c r="G46" s="399">
        <v>2024</v>
      </c>
      <c r="H46" s="402"/>
      <c r="I46" s="402"/>
      <c r="J46" s="402"/>
      <c r="K46" s="402"/>
      <c r="L46" s="402"/>
      <c r="M46" s="403"/>
      <c r="N46" s="404"/>
    </row>
    <row r="47" spans="1:14" x14ac:dyDescent="0.25">
      <c r="A47" s="426" t="s">
        <v>152</v>
      </c>
      <c r="B47" s="427">
        <v>10000600</v>
      </c>
      <c r="C47" s="428">
        <v>1</v>
      </c>
      <c r="D47" s="428" t="s">
        <v>125</v>
      </c>
      <c r="E47" s="428"/>
      <c r="F47" s="428" t="s">
        <v>128</v>
      </c>
      <c r="G47" s="429">
        <v>2022</v>
      </c>
      <c r="H47" s="430">
        <v>5853124</v>
      </c>
      <c r="I47" s="430">
        <v>16317571.796084477</v>
      </c>
      <c r="J47" s="430">
        <v>5776898.5859999992</v>
      </c>
      <c r="K47" s="430">
        <v>0</v>
      </c>
      <c r="L47" s="430">
        <v>10540673.210084477</v>
      </c>
      <c r="M47" s="431">
        <v>3.5000000000000003E-2</v>
      </c>
      <c r="N47" s="432">
        <v>3.8</v>
      </c>
    </row>
    <row r="48" spans="1:14" x14ac:dyDescent="0.25">
      <c r="A48" s="434" t="s">
        <v>152</v>
      </c>
      <c r="B48" s="427">
        <v>10000600</v>
      </c>
      <c r="C48" s="427">
        <v>1</v>
      </c>
      <c r="D48" s="428" t="s">
        <v>125</v>
      </c>
      <c r="E48" s="428"/>
      <c r="F48" s="428" t="s">
        <v>128</v>
      </c>
      <c r="G48" s="427">
        <v>2023</v>
      </c>
      <c r="H48" s="430">
        <v>5853124</v>
      </c>
      <c r="I48" s="430">
        <v>16317571.796084477</v>
      </c>
      <c r="J48" s="430">
        <v>5776898.5859999992</v>
      </c>
      <c r="K48" s="430">
        <v>0</v>
      </c>
      <c r="L48" s="430">
        <v>10540673.210084477</v>
      </c>
      <c r="M48" s="431">
        <v>3.5000000000000003E-2</v>
      </c>
      <c r="N48" s="433">
        <v>3.8</v>
      </c>
    </row>
    <row r="49" spans="1:14" x14ac:dyDescent="0.25">
      <c r="A49" s="434" t="s">
        <v>152</v>
      </c>
      <c r="B49" s="427">
        <v>10000600</v>
      </c>
      <c r="C49" s="427">
        <v>1</v>
      </c>
      <c r="D49" s="428" t="s">
        <v>125</v>
      </c>
      <c r="E49" s="428"/>
      <c r="F49" s="428" t="s">
        <v>128</v>
      </c>
      <c r="G49" s="427">
        <v>2024</v>
      </c>
      <c r="H49" s="430"/>
      <c r="I49" s="430"/>
      <c r="J49" s="430"/>
      <c r="K49" s="430"/>
      <c r="L49" s="430"/>
      <c r="M49" s="431"/>
      <c r="N49" s="432"/>
    </row>
    <row r="50" spans="1:14" x14ac:dyDescent="0.25">
      <c r="A50" s="454" t="s">
        <v>154</v>
      </c>
      <c r="B50" s="455">
        <v>10001565</v>
      </c>
      <c r="C50" s="456">
        <v>1</v>
      </c>
      <c r="D50" s="456" t="s">
        <v>125</v>
      </c>
      <c r="E50" s="456"/>
      <c r="F50" s="456" t="s">
        <v>128</v>
      </c>
      <c r="G50" s="457">
        <v>2022</v>
      </c>
      <c r="H50" s="458">
        <v>4814006</v>
      </c>
      <c r="I50" s="458">
        <v>11331773</v>
      </c>
      <c r="J50" s="458">
        <v>4754986</v>
      </c>
      <c r="K50" s="458">
        <v>2422617</v>
      </c>
      <c r="L50" s="458">
        <v>4154170</v>
      </c>
      <c r="M50" s="459">
        <v>3.5000000000000003E-2</v>
      </c>
      <c r="N50" s="460">
        <v>3.8</v>
      </c>
    </row>
    <row r="51" spans="1:14" x14ac:dyDescent="0.25">
      <c r="A51" s="462" t="s">
        <v>154</v>
      </c>
      <c r="B51" s="455">
        <v>10001565</v>
      </c>
      <c r="C51" s="455">
        <v>1</v>
      </c>
      <c r="D51" s="456" t="s">
        <v>125</v>
      </c>
      <c r="E51" s="456"/>
      <c r="F51" s="456" t="s">
        <v>128</v>
      </c>
      <c r="G51" s="455">
        <v>2023</v>
      </c>
      <c r="H51" s="458">
        <v>4814006</v>
      </c>
      <c r="I51" s="458">
        <v>11331773</v>
      </c>
      <c r="J51" s="458">
        <v>4754986</v>
      </c>
      <c r="K51" s="458">
        <v>2422617</v>
      </c>
      <c r="L51" s="458">
        <v>4154170</v>
      </c>
      <c r="M51" s="459">
        <v>3.5000000000000003E-2</v>
      </c>
      <c r="N51" s="461">
        <v>3.8</v>
      </c>
    </row>
    <row r="52" spans="1:14" x14ac:dyDescent="0.25">
      <c r="A52" s="462" t="s">
        <v>154</v>
      </c>
      <c r="B52" s="455">
        <v>10001565</v>
      </c>
      <c r="C52" s="455">
        <v>1</v>
      </c>
      <c r="D52" s="456" t="s">
        <v>125</v>
      </c>
      <c r="E52" s="456"/>
      <c r="F52" s="456" t="s">
        <v>128</v>
      </c>
      <c r="G52" s="455">
        <v>2024</v>
      </c>
      <c r="H52" s="458"/>
      <c r="I52" s="458"/>
      <c r="J52" s="458"/>
      <c r="K52" s="458"/>
      <c r="L52" s="458"/>
      <c r="M52" s="459"/>
      <c r="N52" s="460"/>
    </row>
    <row r="53" spans="1:14" x14ac:dyDescent="0.25">
      <c r="A53" s="477" t="s">
        <v>155</v>
      </c>
      <c r="B53" s="478">
        <v>10001593</v>
      </c>
      <c r="C53" s="479">
        <v>1</v>
      </c>
      <c r="D53" s="479" t="s">
        <v>125</v>
      </c>
      <c r="E53" s="479"/>
      <c r="F53" s="479" t="s">
        <v>126</v>
      </c>
      <c r="G53" s="480">
        <v>2022</v>
      </c>
      <c r="H53" s="481">
        <v>2126869</v>
      </c>
      <c r="I53" s="481">
        <v>4340455</v>
      </c>
      <c r="J53" s="481">
        <v>2013351</v>
      </c>
      <c r="K53" s="481">
        <v>97823</v>
      </c>
      <c r="L53" s="481">
        <v>2327104</v>
      </c>
      <c r="M53" s="483">
        <v>3.5000000000000003E-2</v>
      </c>
      <c r="N53" s="482">
        <v>380</v>
      </c>
    </row>
    <row r="54" spans="1:14" x14ac:dyDescent="0.25">
      <c r="A54" s="477" t="s">
        <v>156</v>
      </c>
      <c r="B54" s="478">
        <v>10001593</v>
      </c>
      <c r="C54" s="478">
        <v>1</v>
      </c>
      <c r="D54" s="479" t="s">
        <v>125</v>
      </c>
      <c r="E54" s="479"/>
      <c r="F54" s="479" t="s">
        <v>126</v>
      </c>
      <c r="G54" s="478">
        <v>2023</v>
      </c>
      <c r="H54" s="481">
        <v>2126869</v>
      </c>
      <c r="I54" s="481">
        <v>4340455</v>
      </c>
      <c r="J54" s="481">
        <v>2013351</v>
      </c>
      <c r="K54" s="481">
        <v>97823</v>
      </c>
      <c r="L54" s="481">
        <v>2327104</v>
      </c>
      <c r="M54" s="483">
        <v>3.5000000000000003E-2</v>
      </c>
      <c r="N54" s="482">
        <v>380</v>
      </c>
    </row>
    <row r="55" spans="1:14" x14ac:dyDescent="0.25">
      <c r="A55" s="477" t="s">
        <v>156</v>
      </c>
      <c r="B55" s="478">
        <v>10001593</v>
      </c>
      <c r="C55" s="478">
        <v>1</v>
      </c>
      <c r="D55" s="479" t="s">
        <v>125</v>
      </c>
      <c r="E55" s="479"/>
      <c r="F55" s="479" t="s">
        <v>126</v>
      </c>
      <c r="G55" s="478">
        <v>2024</v>
      </c>
      <c r="H55" s="481"/>
      <c r="I55" s="481"/>
      <c r="J55" s="481"/>
      <c r="K55" s="481"/>
      <c r="L55" s="481"/>
      <c r="M55" s="483">
        <v>3.5000000000000003E-2</v>
      </c>
      <c r="N55" s="482">
        <v>380</v>
      </c>
    </row>
    <row r="56" spans="1:14" s="463" customFormat="1" x14ac:dyDescent="0.25">
      <c r="A56" s="477" t="s">
        <v>158</v>
      </c>
      <c r="B56" s="478">
        <v>10001577</v>
      </c>
      <c r="C56" s="488">
        <v>1</v>
      </c>
      <c r="D56" s="488" t="s">
        <v>125</v>
      </c>
      <c r="E56" s="488"/>
      <c r="F56" s="488" t="s">
        <v>130</v>
      </c>
      <c r="G56" s="478">
        <v>2024</v>
      </c>
      <c r="H56" s="481">
        <v>18682386</v>
      </c>
      <c r="I56" s="481">
        <v>28850010</v>
      </c>
      <c r="J56" s="481">
        <v>13408832</v>
      </c>
      <c r="K56" s="481"/>
      <c r="L56" s="481">
        <v>15441178</v>
      </c>
      <c r="M56" s="483">
        <v>3.5000000000000003E-2</v>
      </c>
      <c r="N56" s="482">
        <v>440</v>
      </c>
    </row>
    <row r="57" spans="1:14" x14ac:dyDescent="0.25">
      <c r="A57" s="502" t="s">
        <v>159</v>
      </c>
      <c r="B57" s="503">
        <v>10000172</v>
      </c>
      <c r="C57" s="504">
        <v>1</v>
      </c>
      <c r="D57" s="504" t="s">
        <v>125</v>
      </c>
      <c r="E57" s="504"/>
      <c r="F57" s="504" t="s">
        <v>130</v>
      </c>
      <c r="G57" s="505">
        <v>2024</v>
      </c>
      <c r="H57" s="506"/>
      <c r="I57" s="506"/>
      <c r="J57" s="506"/>
      <c r="K57" s="506"/>
      <c r="L57" s="506"/>
      <c r="M57" s="508">
        <v>3.5000000000000003E-2</v>
      </c>
      <c r="N57" s="507">
        <v>430</v>
      </c>
    </row>
    <row r="58" spans="1:14" x14ac:dyDescent="0.25">
      <c r="A58" s="540" t="s">
        <v>161</v>
      </c>
      <c r="B58" s="541">
        <v>10000816</v>
      </c>
      <c r="C58" s="542">
        <v>1</v>
      </c>
      <c r="D58" s="542" t="s">
        <v>125</v>
      </c>
      <c r="E58" s="542"/>
      <c r="F58" s="542" t="s">
        <v>126</v>
      </c>
      <c r="G58" s="543">
        <v>2024</v>
      </c>
      <c r="H58" s="544">
        <v>8936263</v>
      </c>
      <c r="I58" s="544">
        <v>23107160</v>
      </c>
      <c r="J58" s="544">
        <v>6206951</v>
      </c>
      <c r="K58" s="544"/>
      <c r="L58" s="544">
        <v>16900208</v>
      </c>
      <c r="M58" s="545">
        <v>3.5000000000000003E-2</v>
      </c>
      <c r="N58" s="546">
        <v>420</v>
      </c>
    </row>
    <row r="59" spans="1:14" x14ac:dyDescent="0.25">
      <c r="A59" s="553" t="s">
        <v>162</v>
      </c>
      <c r="B59" s="554">
        <v>10000684</v>
      </c>
      <c r="C59" s="555">
        <v>1</v>
      </c>
      <c r="D59" s="555" t="s">
        <v>125</v>
      </c>
      <c r="E59" s="555"/>
      <c r="F59" s="555" t="s">
        <v>126</v>
      </c>
      <c r="G59" s="556">
        <v>2022</v>
      </c>
      <c r="H59" s="557">
        <v>6785101</v>
      </c>
      <c r="I59" s="557">
        <v>21288098</v>
      </c>
      <c r="J59" s="557">
        <v>14166813</v>
      </c>
      <c r="K59" s="557">
        <v>11335835</v>
      </c>
      <c r="L59" s="557">
        <v>7121285</v>
      </c>
      <c r="M59" s="559">
        <v>3.5000000000000003E-2</v>
      </c>
      <c r="N59" s="558">
        <v>380</v>
      </c>
    </row>
    <row r="60" spans="1:14" x14ac:dyDescent="0.25">
      <c r="A60" s="553" t="s">
        <v>162</v>
      </c>
      <c r="B60" s="554">
        <v>10000684</v>
      </c>
      <c r="C60" s="555">
        <v>1</v>
      </c>
      <c r="D60" s="555" t="s">
        <v>125</v>
      </c>
      <c r="E60" s="555"/>
      <c r="F60" s="555" t="s">
        <v>126</v>
      </c>
      <c r="G60" s="556">
        <v>2023</v>
      </c>
      <c r="H60" s="557">
        <v>6785101</v>
      </c>
      <c r="I60" s="557">
        <v>21288098</v>
      </c>
      <c r="J60" s="557">
        <v>14166813</v>
      </c>
      <c r="K60" s="557">
        <v>11335835</v>
      </c>
      <c r="L60" s="557">
        <v>7121285</v>
      </c>
      <c r="M60" s="559">
        <v>3.5000000000000003E-2</v>
      </c>
      <c r="N60" s="558">
        <v>380</v>
      </c>
    </row>
    <row r="61" spans="1:14" x14ac:dyDescent="0.25">
      <c r="A61" s="553" t="s">
        <v>162</v>
      </c>
      <c r="B61" s="554">
        <v>10000684</v>
      </c>
      <c r="C61" s="555">
        <v>1</v>
      </c>
      <c r="D61" s="555" t="s">
        <v>125</v>
      </c>
      <c r="E61" s="555"/>
      <c r="F61" s="555" t="s">
        <v>126</v>
      </c>
      <c r="G61" s="554">
        <v>2024</v>
      </c>
      <c r="H61" s="557"/>
      <c r="I61" s="557"/>
      <c r="J61" s="557"/>
      <c r="K61" s="557"/>
      <c r="L61" s="557"/>
      <c r="M61" s="559">
        <v>3.5000000000000003E-2</v>
      </c>
      <c r="N61" s="558">
        <v>400</v>
      </c>
    </row>
    <row r="62" spans="1:14" x14ac:dyDescent="0.25">
      <c r="A62" s="597" t="s">
        <v>163</v>
      </c>
      <c r="B62" s="598">
        <v>10007169</v>
      </c>
      <c r="C62" s="599">
        <v>1</v>
      </c>
      <c r="D62" s="599" t="s">
        <v>125</v>
      </c>
      <c r="E62" s="599"/>
      <c r="F62" s="599" t="s">
        <v>126</v>
      </c>
      <c r="G62" s="600">
        <v>2022</v>
      </c>
      <c r="H62" s="601">
        <v>1190727</v>
      </c>
      <c r="I62" s="601">
        <v>1831630</v>
      </c>
      <c r="J62" s="601">
        <v>2252042</v>
      </c>
      <c r="K62" s="601">
        <v>1887500</v>
      </c>
      <c r="L62" s="601">
        <v>-420412</v>
      </c>
      <c r="M62" s="603">
        <v>3.5000000000000003E-2</v>
      </c>
      <c r="N62" s="602">
        <v>365</v>
      </c>
    </row>
    <row r="63" spans="1:14" x14ac:dyDescent="0.25">
      <c r="A63" s="597" t="s">
        <v>163</v>
      </c>
      <c r="B63" s="598">
        <v>10007169</v>
      </c>
      <c r="C63" s="599">
        <v>1</v>
      </c>
      <c r="D63" s="599" t="s">
        <v>125</v>
      </c>
      <c r="E63" s="599"/>
      <c r="F63" s="599" t="s">
        <v>126</v>
      </c>
      <c r="G63" s="600">
        <v>2023</v>
      </c>
      <c r="H63" s="601">
        <v>1190727</v>
      </c>
      <c r="I63" s="601">
        <v>1831630</v>
      </c>
      <c r="J63" s="601">
        <v>2252042</v>
      </c>
      <c r="K63" s="601">
        <v>1887500</v>
      </c>
      <c r="L63" s="601">
        <v>-420412</v>
      </c>
      <c r="M63" s="603">
        <v>3.5000000000000003E-2</v>
      </c>
      <c r="N63" s="602">
        <v>365</v>
      </c>
    </row>
    <row r="64" spans="1:14" x14ac:dyDescent="0.25">
      <c r="A64" s="597" t="s">
        <v>163</v>
      </c>
      <c r="B64" s="598">
        <v>10007169</v>
      </c>
      <c r="C64" s="599">
        <v>1</v>
      </c>
      <c r="D64" s="599" t="s">
        <v>125</v>
      </c>
      <c r="E64" s="599"/>
      <c r="F64" s="599" t="s">
        <v>126</v>
      </c>
      <c r="G64" s="598">
        <v>2024</v>
      </c>
      <c r="H64" s="601"/>
      <c r="I64" s="601"/>
      <c r="J64" s="601"/>
      <c r="K64" s="601"/>
      <c r="L64" s="601"/>
      <c r="M64" s="603">
        <v>3.5000000000000003E-2</v>
      </c>
      <c r="N64" s="602">
        <v>410</v>
      </c>
    </row>
    <row r="65" spans="1:14" x14ac:dyDescent="0.25">
      <c r="A65" s="610" t="s">
        <v>164</v>
      </c>
      <c r="B65" s="611">
        <v>10000634</v>
      </c>
      <c r="C65" s="612">
        <v>1</v>
      </c>
      <c r="D65" s="612" t="s">
        <v>125</v>
      </c>
      <c r="E65" s="612"/>
      <c r="F65" s="612" t="s">
        <v>126</v>
      </c>
      <c r="G65" s="613">
        <v>2022</v>
      </c>
      <c r="H65" s="614">
        <v>4110764</v>
      </c>
      <c r="I65" s="614">
        <v>9301302</v>
      </c>
      <c r="J65" s="614">
        <v>2619375</v>
      </c>
      <c r="K65" s="614">
        <v>0</v>
      </c>
      <c r="L65" s="614">
        <v>6681926</v>
      </c>
      <c r="M65" s="617">
        <v>3.5000000000000003E-2</v>
      </c>
      <c r="N65" s="615">
        <v>380</v>
      </c>
    </row>
    <row r="66" spans="1:14" x14ac:dyDescent="0.25">
      <c r="A66" s="610" t="s">
        <v>164</v>
      </c>
      <c r="B66" s="611">
        <v>10000634</v>
      </c>
      <c r="C66" s="611">
        <v>1</v>
      </c>
      <c r="D66" s="612" t="s">
        <v>125</v>
      </c>
      <c r="E66" s="612"/>
      <c r="F66" s="612" t="s">
        <v>126</v>
      </c>
      <c r="G66" s="611">
        <v>2023</v>
      </c>
      <c r="H66" s="614">
        <v>4110764</v>
      </c>
      <c r="I66" s="614">
        <v>9301302</v>
      </c>
      <c r="J66" s="614">
        <v>2619375</v>
      </c>
      <c r="K66" s="614">
        <v>0</v>
      </c>
      <c r="L66" s="614">
        <v>6681926</v>
      </c>
      <c r="M66" s="617">
        <v>3.5000000000000003E-2</v>
      </c>
      <c r="N66" s="615">
        <v>380</v>
      </c>
    </row>
    <row r="67" spans="1:14" x14ac:dyDescent="0.25">
      <c r="A67" s="610" t="s">
        <v>164</v>
      </c>
      <c r="B67" s="611">
        <v>10000634</v>
      </c>
      <c r="C67" s="611">
        <v>1</v>
      </c>
      <c r="D67" s="612" t="s">
        <v>125</v>
      </c>
      <c r="E67" s="612"/>
      <c r="F67" s="612" t="s">
        <v>126</v>
      </c>
      <c r="G67" s="611">
        <v>2024</v>
      </c>
      <c r="H67" s="614"/>
      <c r="I67" s="614"/>
      <c r="J67" s="614"/>
      <c r="K67" s="614"/>
      <c r="L67" s="614"/>
      <c r="M67" s="617">
        <v>3.5000000000000003E-2</v>
      </c>
      <c r="N67" s="615">
        <v>410</v>
      </c>
    </row>
    <row r="68" spans="1:14" x14ac:dyDescent="0.25">
      <c r="A68" s="627" t="s">
        <v>165</v>
      </c>
      <c r="B68" s="628">
        <v>10000614</v>
      </c>
      <c r="C68" s="629">
        <v>1</v>
      </c>
      <c r="D68" s="629" t="s">
        <v>125</v>
      </c>
      <c r="E68" s="629"/>
      <c r="F68" s="629" t="s">
        <v>126</v>
      </c>
      <c r="G68" s="630">
        <v>2022</v>
      </c>
      <c r="H68" s="631">
        <v>5718759</v>
      </c>
      <c r="I68" s="631">
        <v>15332196</v>
      </c>
      <c r="J68" s="631">
        <v>4191420</v>
      </c>
      <c r="K68" s="631">
        <v>0</v>
      </c>
      <c r="L68" s="631">
        <v>11140776</v>
      </c>
      <c r="M68" s="634">
        <v>3.5000000000000003E-2</v>
      </c>
      <c r="N68" s="633">
        <v>380</v>
      </c>
    </row>
    <row r="69" spans="1:14" x14ac:dyDescent="0.25">
      <c r="A69" s="627" t="s">
        <v>165</v>
      </c>
      <c r="B69" s="628">
        <v>10000614</v>
      </c>
      <c r="C69" s="629">
        <v>1</v>
      </c>
      <c r="D69" s="629" t="s">
        <v>125</v>
      </c>
      <c r="E69" s="629"/>
      <c r="F69" s="629" t="s">
        <v>126</v>
      </c>
      <c r="G69" s="630">
        <v>2023</v>
      </c>
      <c r="H69" s="631">
        <v>5718759</v>
      </c>
      <c r="I69" s="631">
        <v>15332196</v>
      </c>
      <c r="J69" s="631">
        <v>4191420</v>
      </c>
      <c r="K69" s="631">
        <v>0</v>
      </c>
      <c r="L69" s="631">
        <v>11140776</v>
      </c>
      <c r="M69" s="634">
        <v>3.5000000000000003E-2</v>
      </c>
      <c r="N69" s="633">
        <v>380</v>
      </c>
    </row>
    <row r="70" spans="1:14" x14ac:dyDescent="0.25">
      <c r="A70" s="627" t="s">
        <v>165</v>
      </c>
      <c r="B70" s="628">
        <v>10000614</v>
      </c>
      <c r="C70" s="629">
        <v>1</v>
      </c>
      <c r="D70" s="629" t="s">
        <v>125</v>
      </c>
      <c r="E70" s="629"/>
      <c r="F70" s="629" t="s">
        <v>126</v>
      </c>
      <c r="G70" s="630">
        <v>2024</v>
      </c>
      <c r="H70" s="631"/>
      <c r="I70" s="631"/>
      <c r="J70" s="631"/>
      <c r="K70" s="631"/>
      <c r="L70" s="631"/>
      <c r="M70" s="632"/>
      <c r="N70" s="633"/>
    </row>
    <row r="71" spans="1:14" s="635" customFormat="1" x14ac:dyDescent="0.25">
      <c r="A71" s="610" t="s">
        <v>167</v>
      </c>
      <c r="B71" s="642">
        <v>10001122</v>
      </c>
      <c r="C71" s="643">
        <v>1</v>
      </c>
      <c r="D71" s="643" t="s">
        <v>125</v>
      </c>
      <c r="E71" s="643"/>
      <c r="F71" s="643" t="s">
        <v>126</v>
      </c>
      <c r="G71" s="644">
        <v>2022</v>
      </c>
      <c r="H71" s="645">
        <v>6480416</v>
      </c>
      <c r="I71" s="645">
        <v>15717480</v>
      </c>
      <c r="J71" s="645">
        <v>4390439</v>
      </c>
      <c r="K71" s="645"/>
      <c r="L71" s="645">
        <v>11327041</v>
      </c>
      <c r="M71" s="646">
        <v>3.5000000000000003E-2</v>
      </c>
      <c r="N71" s="647">
        <v>410</v>
      </c>
    </row>
    <row r="72" spans="1:14" s="635" customFormat="1" x14ac:dyDescent="0.25">
      <c r="A72" s="610" t="s">
        <v>167</v>
      </c>
      <c r="B72" s="642">
        <v>10001122</v>
      </c>
      <c r="C72" s="643">
        <v>1</v>
      </c>
      <c r="D72" s="643" t="s">
        <v>125</v>
      </c>
      <c r="E72" s="643"/>
      <c r="F72" s="643" t="s">
        <v>126</v>
      </c>
      <c r="G72" s="642">
        <v>2023</v>
      </c>
      <c r="H72" s="645">
        <v>6480416</v>
      </c>
      <c r="I72" s="645">
        <v>15717480</v>
      </c>
      <c r="J72" s="645">
        <v>4390439</v>
      </c>
      <c r="K72" s="645">
        <v>0</v>
      </c>
      <c r="L72" s="645">
        <v>11327041</v>
      </c>
      <c r="M72" s="646">
        <v>3.5000000000000003E-2</v>
      </c>
      <c r="N72" s="647">
        <v>410</v>
      </c>
    </row>
    <row r="73" spans="1:14" s="635" customFormat="1" x14ac:dyDescent="0.25">
      <c r="A73" s="610" t="s">
        <v>167</v>
      </c>
      <c r="B73" s="642">
        <v>10001122</v>
      </c>
      <c r="C73" s="643">
        <v>1</v>
      </c>
      <c r="D73" s="643" t="s">
        <v>125</v>
      </c>
      <c r="E73" s="643"/>
      <c r="F73" s="643" t="s">
        <v>126</v>
      </c>
      <c r="G73" s="642">
        <v>2024</v>
      </c>
      <c r="H73" s="645"/>
      <c r="I73" s="645"/>
      <c r="J73" s="645"/>
      <c r="K73" s="645"/>
      <c r="L73" s="645"/>
      <c r="M73" s="646"/>
      <c r="N73" s="647"/>
    </row>
    <row r="74" spans="1:14" s="635" customFormat="1" x14ac:dyDescent="0.25">
      <c r="A74" s="610" t="s">
        <v>168</v>
      </c>
      <c r="B74" s="642">
        <v>10001473</v>
      </c>
      <c r="C74" s="643">
        <v>1</v>
      </c>
      <c r="D74" s="643" t="s">
        <v>125</v>
      </c>
      <c r="E74" s="643"/>
      <c r="F74" s="643" t="s">
        <v>126</v>
      </c>
      <c r="G74" s="644">
        <v>2022</v>
      </c>
      <c r="H74" s="645">
        <v>2094781</v>
      </c>
      <c r="I74" s="645">
        <v>3673377</v>
      </c>
      <c r="J74" s="645">
        <v>2213527</v>
      </c>
      <c r="K74" s="645">
        <v>1241602</v>
      </c>
      <c r="L74" s="645">
        <v>1459850</v>
      </c>
      <c r="M74" s="651">
        <v>3.5000000000000003E-2</v>
      </c>
      <c r="N74" s="647">
        <v>370</v>
      </c>
    </row>
    <row r="75" spans="1:14" s="635" customFormat="1" x14ac:dyDescent="0.25">
      <c r="A75" s="610" t="s">
        <v>168</v>
      </c>
      <c r="B75" s="642">
        <v>10001473</v>
      </c>
      <c r="C75" s="643">
        <v>1</v>
      </c>
      <c r="D75" s="643" t="s">
        <v>125</v>
      </c>
      <c r="E75" s="643"/>
      <c r="F75" s="643" t="s">
        <v>126</v>
      </c>
      <c r="G75" s="644">
        <v>2023</v>
      </c>
      <c r="H75" s="645">
        <v>2094781</v>
      </c>
      <c r="I75" s="645">
        <v>3673377</v>
      </c>
      <c r="J75" s="645">
        <v>2213527</v>
      </c>
      <c r="K75" s="645">
        <v>1241602</v>
      </c>
      <c r="L75" s="645">
        <v>1459850</v>
      </c>
      <c r="M75" s="651">
        <v>3.5000000000000003E-2</v>
      </c>
      <c r="N75" s="647">
        <v>370</v>
      </c>
    </row>
    <row r="76" spans="1:14" s="635" customFormat="1" x14ac:dyDescent="0.25">
      <c r="A76" s="610" t="s">
        <v>168</v>
      </c>
      <c r="B76" s="642">
        <v>10001473</v>
      </c>
      <c r="C76" s="643">
        <v>1</v>
      </c>
      <c r="D76" s="643" t="s">
        <v>125</v>
      </c>
      <c r="E76" s="643"/>
      <c r="F76" s="643" t="s">
        <v>126</v>
      </c>
      <c r="G76" s="642">
        <v>2024</v>
      </c>
      <c r="H76" s="645"/>
      <c r="I76" s="645"/>
      <c r="J76" s="645"/>
      <c r="K76" s="645"/>
      <c r="L76" s="645"/>
      <c r="M76" s="651">
        <v>3.5000000000000003E-2</v>
      </c>
      <c r="N76" s="647">
        <v>370</v>
      </c>
    </row>
    <row r="77" spans="1:14" s="635" customFormat="1" x14ac:dyDescent="0.25">
      <c r="A77" s="610" t="s">
        <v>169</v>
      </c>
      <c r="B77" s="642">
        <v>10012360</v>
      </c>
      <c r="C77" s="643">
        <v>1</v>
      </c>
      <c r="D77" s="643" t="s">
        <v>125</v>
      </c>
      <c r="E77" s="643"/>
      <c r="F77" s="643" t="s">
        <v>126</v>
      </c>
      <c r="G77" s="644">
        <v>2022</v>
      </c>
      <c r="H77" s="640">
        <v>0</v>
      </c>
      <c r="I77" s="640">
        <v>0</v>
      </c>
      <c r="J77" s="640">
        <v>0</v>
      </c>
      <c r="K77" s="640">
        <v>0</v>
      </c>
      <c r="L77" s="640">
        <v>0</v>
      </c>
      <c r="M77" s="617">
        <v>3.5000000000000003E-2</v>
      </c>
      <c r="N77" s="617">
        <v>3.8</v>
      </c>
    </row>
    <row r="78" spans="1:14" s="635" customFormat="1" x14ac:dyDescent="0.25">
      <c r="A78" s="610" t="s">
        <v>169</v>
      </c>
      <c r="B78" s="642">
        <v>10012360</v>
      </c>
      <c r="C78" s="643">
        <v>1</v>
      </c>
      <c r="D78" s="643" t="s">
        <v>125</v>
      </c>
      <c r="E78" s="643"/>
      <c r="F78" s="643" t="s">
        <v>126</v>
      </c>
      <c r="G78" s="644">
        <v>2023</v>
      </c>
      <c r="H78" s="640">
        <v>0</v>
      </c>
      <c r="I78" s="640">
        <v>0</v>
      </c>
      <c r="J78" s="640">
        <v>0</v>
      </c>
      <c r="K78" s="640">
        <v>0</v>
      </c>
      <c r="L78" s="640">
        <v>0</v>
      </c>
      <c r="M78" s="617">
        <v>3.5000000000000003E-2</v>
      </c>
      <c r="N78" s="617">
        <v>3.8</v>
      </c>
    </row>
    <row r="79" spans="1:14" s="635" customFormat="1" x14ac:dyDescent="0.25">
      <c r="A79" s="610" t="s">
        <v>169</v>
      </c>
      <c r="B79" s="642">
        <v>10012360</v>
      </c>
      <c r="C79" s="643">
        <v>1</v>
      </c>
      <c r="D79" s="643" t="s">
        <v>125</v>
      </c>
      <c r="E79" s="643"/>
      <c r="F79" s="643" t="s">
        <v>126</v>
      </c>
      <c r="G79" s="644">
        <v>2024</v>
      </c>
      <c r="H79" s="640">
        <v>0</v>
      </c>
      <c r="I79" s="640">
        <v>0</v>
      </c>
      <c r="J79" s="640">
        <v>0</v>
      </c>
      <c r="K79" s="640">
        <v>0</v>
      </c>
      <c r="L79" s="640">
        <v>0</v>
      </c>
      <c r="M79" s="617">
        <v>3.5000000000000003E-2</v>
      </c>
      <c r="N79" s="617">
        <v>3.8</v>
      </c>
    </row>
    <row r="80" spans="1:14" s="635" customFormat="1" x14ac:dyDescent="0.25">
      <c r="A80" s="637" t="s">
        <v>171</v>
      </c>
      <c r="B80" s="638">
        <v>10003219</v>
      </c>
      <c r="C80" s="638">
        <v>1</v>
      </c>
      <c r="D80" s="643" t="s">
        <v>125</v>
      </c>
      <c r="E80" s="643"/>
      <c r="F80" s="643" t="s">
        <v>126</v>
      </c>
      <c r="G80" s="644">
        <v>2022</v>
      </c>
      <c r="H80" s="645">
        <v>4862209</v>
      </c>
      <c r="I80" s="645">
        <v>3714951</v>
      </c>
      <c r="J80" s="645">
        <v>-1433994</v>
      </c>
      <c r="K80" s="645">
        <v>0</v>
      </c>
      <c r="L80" s="645">
        <v>2280957</v>
      </c>
      <c r="M80" s="617">
        <v>3.5000000000000003E-2</v>
      </c>
      <c r="N80" s="617">
        <v>3.95</v>
      </c>
    </row>
    <row r="81" spans="1:14" s="635" customFormat="1" x14ac:dyDescent="0.25">
      <c r="A81" s="588" t="s">
        <v>172</v>
      </c>
      <c r="B81" s="642"/>
      <c r="C81" s="642"/>
      <c r="D81" s="643" t="s">
        <v>133</v>
      </c>
      <c r="E81" s="643">
        <v>1</v>
      </c>
      <c r="F81" s="643" t="s">
        <v>130</v>
      </c>
      <c r="G81" s="642">
        <v>2022</v>
      </c>
      <c r="H81" s="645">
        <v>396097</v>
      </c>
      <c r="I81" s="645">
        <v>2680009</v>
      </c>
      <c r="J81" s="645">
        <v>-1537991</v>
      </c>
      <c r="K81" s="645">
        <v>0</v>
      </c>
      <c r="L81" s="645">
        <v>1142018</v>
      </c>
      <c r="M81" s="617">
        <v>3.5000000000000003E-2</v>
      </c>
      <c r="N81" s="617">
        <v>3.7</v>
      </c>
    </row>
    <row r="82" spans="1:14" s="635" customFormat="1" x14ac:dyDescent="0.25">
      <c r="A82" s="637" t="s">
        <v>171</v>
      </c>
      <c r="B82" s="638">
        <v>10003219</v>
      </c>
      <c r="C82" s="638">
        <v>1</v>
      </c>
      <c r="D82" s="643" t="s">
        <v>125</v>
      </c>
      <c r="E82" s="643"/>
      <c r="F82" s="643" t="s">
        <v>126</v>
      </c>
      <c r="G82" s="644">
        <v>2023</v>
      </c>
      <c r="H82" s="645">
        <v>4862209</v>
      </c>
      <c r="I82" s="645">
        <v>3710679</v>
      </c>
      <c r="J82" s="645">
        <v>-1432683</v>
      </c>
      <c r="K82" s="645">
        <v>0</v>
      </c>
      <c r="L82" s="645">
        <v>2277996</v>
      </c>
      <c r="M82" s="617">
        <v>3.5000000000000003E-2</v>
      </c>
      <c r="N82" s="617">
        <v>3.95</v>
      </c>
    </row>
    <row r="83" spans="1:14" s="635" customFormat="1" x14ac:dyDescent="0.25">
      <c r="A83" s="588" t="s">
        <v>172</v>
      </c>
      <c r="B83" s="642"/>
      <c r="C83" s="642"/>
      <c r="D83" s="643" t="s">
        <v>133</v>
      </c>
      <c r="E83" s="643">
        <v>1</v>
      </c>
      <c r="F83" s="643" t="s">
        <v>130</v>
      </c>
      <c r="G83" s="642">
        <v>2023</v>
      </c>
      <c r="H83" s="645">
        <v>396097</v>
      </c>
      <c r="I83" s="645">
        <v>2413929</v>
      </c>
      <c r="J83" s="645">
        <v>-1407634</v>
      </c>
      <c r="K83" s="645">
        <v>0</v>
      </c>
      <c r="L83" s="645">
        <v>1006296</v>
      </c>
      <c r="M83" s="617">
        <v>3.5000000000000003E-2</v>
      </c>
      <c r="N83" s="617">
        <v>3.7</v>
      </c>
    </row>
    <row r="84" spans="1:14" s="635" customFormat="1" x14ac:dyDescent="0.25">
      <c r="A84" s="637" t="s">
        <v>171</v>
      </c>
      <c r="B84" s="638">
        <v>10003219</v>
      </c>
      <c r="C84" s="638">
        <v>1</v>
      </c>
      <c r="D84" s="643" t="s">
        <v>125</v>
      </c>
      <c r="E84" s="643"/>
      <c r="F84" s="643" t="s">
        <v>126</v>
      </c>
      <c r="G84" s="644">
        <v>2024</v>
      </c>
      <c r="H84" s="645"/>
      <c r="I84" s="636"/>
      <c r="J84" s="636"/>
      <c r="K84" s="636"/>
      <c r="L84" s="636"/>
      <c r="M84" s="649"/>
      <c r="N84" s="649"/>
    </row>
    <row r="85" spans="1:14" s="635" customFormat="1" x14ac:dyDescent="0.25">
      <c r="A85" s="588" t="s">
        <v>172</v>
      </c>
      <c r="B85" s="642"/>
      <c r="C85" s="642"/>
      <c r="D85" s="643" t="s">
        <v>133</v>
      </c>
      <c r="E85" s="643">
        <v>1</v>
      </c>
      <c r="F85" s="643" t="s">
        <v>130</v>
      </c>
      <c r="G85" s="642">
        <v>2024</v>
      </c>
      <c r="H85" s="636"/>
      <c r="I85" s="636"/>
      <c r="J85" s="636"/>
      <c r="K85" s="636"/>
      <c r="L85" s="636"/>
      <c r="M85" s="649"/>
      <c r="N85" s="649"/>
    </row>
    <row r="86" spans="1:14" x14ac:dyDescent="0.25">
      <c r="A86" s="672" t="s">
        <v>174</v>
      </c>
      <c r="B86" s="673">
        <v>10000308</v>
      </c>
      <c r="C86" s="674">
        <v>1</v>
      </c>
      <c r="D86" s="674" t="s">
        <v>125</v>
      </c>
      <c r="E86" s="674"/>
      <c r="F86" s="674" t="s">
        <v>126</v>
      </c>
      <c r="G86" s="675">
        <v>2022</v>
      </c>
      <c r="H86" s="1156"/>
      <c r="I86" s="1156"/>
      <c r="J86" s="1156"/>
      <c r="K86" s="1156"/>
      <c r="L86" s="1156"/>
      <c r="M86" s="678">
        <v>3.5000000000000003E-2</v>
      </c>
      <c r="N86" s="676">
        <v>405</v>
      </c>
    </row>
    <row r="87" spans="1:14" x14ac:dyDescent="0.25">
      <c r="A87" s="672" t="s">
        <v>174</v>
      </c>
      <c r="B87" s="673">
        <v>10000308</v>
      </c>
      <c r="C87" s="674">
        <v>1</v>
      </c>
      <c r="D87" s="674" t="s">
        <v>125</v>
      </c>
      <c r="E87" s="674"/>
      <c r="F87" s="674" t="s">
        <v>126</v>
      </c>
      <c r="G87" s="675">
        <v>2023</v>
      </c>
      <c r="H87" s="1156"/>
      <c r="I87" s="1156"/>
      <c r="J87" s="1156"/>
      <c r="K87" s="1156"/>
      <c r="L87" s="1156"/>
      <c r="M87" s="678">
        <v>3.5000000000000003E-2</v>
      </c>
      <c r="N87" s="676">
        <v>405</v>
      </c>
    </row>
    <row r="88" spans="1:14" x14ac:dyDescent="0.25">
      <c r="A88" s="677" t="s">
        <v>174</v>
      </c>
      <c r="B88" s="673">
        <v>10000308</v>
      </c>
      <c r="C88" s="674">
        <v>1</v>
      </c>
      <c r="D88" s="674" t="s">
        <v>125</v>
      </c>
      <c r="E88" s="674"/>
      <c r="F88" s="674" t="s">
        <v>126</v>
      </c>
      <c r="G88" s="673">
        <v>2024</v>
      </c>
      <c r="H88" s="1156"/>
      <c r="I88" s="1156"/>
      <c r="J88" s="1156"/>
      <c r="K88" s="1156"/>
      <c r="L88" s="1156"/>
      <c r="M88" s="678">
        <v>3.5000000000000003E-2</v>
      </c>
      <c r="N88" s="676">
        <v>455</v>
      </c>
    </row>
    <row r="89" spans="1:14" x14ac:dyDescent="0.25">
      <c r="A89" s="22" t="s">
        <v>175</v>
      </c>
      <c r="B89" s="649">
        <v>10000691</v>
      </c>
      <c r="C89" s="649">
        <v>1</v>
      </c>
      <c r="D89" s="19" t="s">
        <v>125</v>
      </c>
      <c r="E89" s="23"/>
      <c r="F89" s="19" t="s">
        <v>126</v>
      </c>
      <c r="G89" s="23">
        <v>2022</v>
      </c>
      <c r="H89" s="3">
        <v>2336367</v>
      </c>
      <c r="I89" s="3">
        <v>5220723</v>
      </c>
      <c r="J89" s="3">
        <v>2000993</v>
      </c>
      <c r="K89" s="3">
        <v>351000</v>
      </c>
      <c r="L89" s="3">
        <v>3219730</v>
      </c>
      <c r="M89" s="23">
        <v>3.5000000000000003E-2</v>
      </c>
      <c r="N89" s="23">
        <v>360</v>
      </c>
    </row>
    <row r="90" spans="1:14" x14ac:dyDescent="0.25">
      <c r="A90" s="22" t="s">
        <v>175</v>
      </c>
      <c r="B90" s="649">
        <v>10000691</v>
      </c>
      <c r="C90" s="649">
        <v>1</v>
      </c>
      <c r="D90" s="19" t="s">
        <v>125</v>
      </c>
      <c r="E90" s="23"/>
      <c r="F90" s="19" t="s">
        <v>126</v>
      </c>
      <c r="G90" s="23">
        <v>2023</v>
      </c>
      <c r="H90" s="3">
        <v>2336367</v>
      </c>
      <c r="I90" s="3">
        <v>5220723</v>
      </c>
      <c r="J90" s="3">
        <v>2000993</v>
      </c>
      <c r="K90" s="3">
        <v>351000</v>
      </c>
      <c r="L90" s="3">
        <v>3219730</v>
      </c>
      <c r="M90" s="23">
        <v>3.5000000000000003E-2</v>
      </c>
      <c r="N90" s="23">
        <v>360</v>
      </c>
    </row>
    <row r="91" spans="1:14" x14ac:dyDescent="0.25">
      <c r="A91" s="22" t="s">
        <v>175</v>
      </c>
      <c r="B91" s="649">
        <v>10000691</v>
      </c>
      <c r="C91" s="649">
        <v>1</v>
      </c>
      <c r="D91" s="19" t="s">
        <v>125</v>
      </c>
      <c r="E91" s="23"/>
      <c r="F91" s="19" t="s">
        <v>126</v>
      </c>
      <c r="G91" s="23">
        <v>2024</v>
      </c>
      <c r="H91" s="3"/>
      <c r="I91" s="3"/>
      <c r="J91" s="3"/>
      <c r="K91" s="3"/>
      <c r="L91" s="3"/>
      <c r="M91" s="23">
        <v>3.5000000000000003E-2</v>
      </c>
      <c r="N91" s="23">
        <v>360</v>
      </c>
    </row>
    <row r="92" spans="1:14" x14ac:dyDescent="0.25">
      <c r="A92" s="22" t="s">
        <v>178</v>
      </c>
      <c r="B92" s="649">
        <v>10000965</v>
      </c>
      <c r="C92" s="649">
        <v>1</v>
      </c>
      <c r="D92" s="19" t="s">
        <v>125</v>
      </c>
      <c r="E92" s="23"/>
      <c r="F92" s="19" t="s">
        <v>126</v>
      </c>
      <c r="G92" s="23">
        <v>2022</v>
      </c>
      <c r="H92" s="3">
        <v>6130269.0801453851</v>
      </c>
      <c r="I92" s="3">
        <v>11883102</v>
      </c>
      <c r="J92" s="3">
        <v>5265256</v>
      </c>
      <c r="K92" s="3">
        <v>3717392</v>
      </c>
      <c r="L92" s="3">
        <v>6617846</v>
      </c>
      <c r="M92" s="23">
        <v>3.5000000000000003E-2</v>
      </c>
      <c r="N92" s="23">
        <v>410</v>
      </c>
    </row>
    <row r="93" spans="1:14" x14ac:dyDescent="0.25">
      <c r="A93" s="22" t="s">
        <v>178</v>
      </c>
      <c r="B93" s="649">
        <v>10000965</v>
      </c>
      <c r="C93" s="649">
        <v>1</v>
      </c>
      <c r="D93" s="19" t="s">
        <v>125</v>
      </c>
      <c r="E93" s="23"/>
      <c r="F93" s="19" t="s">
        <v>126</v>
      </c>
      <c r="G93" s="23">
        <v>2023</v>
      </c>
      <c r="H93" s="3">
        <v>6130269.0801453851</v>
      </c>
      <c r="I93" s="3">
        <v>11883102</v>
      </c>
      <c r="J93" s="3">
        <v>5265256</v>
      </c>
      <c r="K93" s="3">
        <v>3717392</v>
      </c>
      <c r="L93" s="3">
        <v>6617846</v>
      </c>
      <c r="M93" s="23">
        <v>3.5000000000000003E-2</v>
      </c>
      <c r="N93" s="23">
        <v>410</v>
      </c>
    </row>
    <row r="94" spans="1:14" x14ac:dyDescent="0.25">
      <c r="A94" s="22" t="s">
        <v>178</v>
      </c>
      <c r="B94" s="649">
        <v>10000965</v>
      </c>
      <c r="C94" s="649">
        <v>1</v>
      </c>
      <c r="D94" s="19" t="s">
        <v>125</v>
      </c>
      <c r="E94" s="23"/>
      <c r="F94" s="19" t="s">
        <v>126</v>
      </c>
      <c r="G94" s="23">
        <v>2024</v>
      </c>
      <c r="H94" s="3"/>
      <c r="I94" s="3"/>
      <c r="J94" s="3"/>
      <c r="K94" s="3"/>
      <c r="L94" s="3"/>
      <c r="M94" s="23">
        <v>3.5000000000000003E-2</v>
      </c>
      <c r="N94" s="23">
        <v>410</v>
      </c>
    </row>
    <row r="95" spans="1:14" x14ac:dyDescent="0.25">
      <c r="A95" s="711" t="s">
        <v>182</v>
      </c>
      <c r="B95" s="712">
        <v>10003755</v>
      </c>
      <c r="C95" s="713">
        <v>1</v>
      </c>
      <c r="D95" s="713" t="s">
        <v>125</v>
      </c>
      <c r="E95" s="713"/>
      <c r="F95" s="713" t="s">
        <v>126</v>
      </c>
      <c r="G95" s="714">
        <v>2021</v>
      </c>
      <c r="H95" s="715"/>
      <c r="I95" s="715"/>
      <c r="J95" s="715"/>
      <c r="K95" s="715"/>
      <c r="L95" s="715"/>
      <c r="M95" s="716"/>
      <c r="N95" s="717"/>
    </row>
    <row r="96" spans="1:14" x14ac:dyDescent="0.25">
      <c r="A96" s="720" t="s">
        <v>184</v>
      </c>
      <c r="B96" s="712">
        <v>10000546</v>
      </c>
      <c r="C96" s="712">
        <v>1</v>
      </c>
      <c r="D96" s="713" t="s">
        <v>125</v>
      </c>
      <c r="E96" s="713"/>
      <c r="F96" s="713" t="s">
        <v>126</v>
      </c>
      <c r="G96" s="712">
        <v>2021</v>
      </c>
      <c r="H96" s="715"/>
      <c r="I96" s="715"/>
      <c r="J96" s="715"/>
      <c r="K96" s="715"/>
      <c r="L96" s="715"/>
      <c r="M96" s="716"/>
      <c r="N96" s="719"/>
    </row>
    <row r="97" spans="1:14" x14ac:dyDescent="0.25">
      <c r="A97" s="718" t="s">
        <v>185</v>
      </c>
      <c r="B97" s="712">
        <v>10001261</v>
      </c>
      <c r="C97" s="713">
        <v>1</v>
      </c>
      <c r="D97" s="713" t="s">
        <v>125</v>
      </c>
      <c r="E97" s="713"/>
      <c r="F97" s="713" t="s">
        <v>126</v>
      </c>
      <c r="G97" s="712">
        <v>2021</v>
      </c>
      <c r="H97" s="715"/>
      <c r="I97" s="715"/>
      <c r="J97" s="715"/>
      <c r="K97" s="715"/>
      <c r="L97" s="715"/>
      <c r="M97" s="716"/>
      <c r="N97" s="717"/>
    </row>
    <row r="98" spans="1:14" x14ac:dyDescent="0.25">
      <c r="A98" s="718" t="s">
        <v>186</v>
      </c>
      <c r="B98" s="712">
        <v>1000803</v>
      </c>
      <c r="C98" s="713">
        <v>1</v>
      </c>
      <c r="D98" s="713" t="s">
        <v>125</v>
      </c>
      <c r="E98" s="713"/>
      <c r="F98" s="713" t="s">
        <v>126</v>
      </c>
      <c r="G98" s="712">
        <v>2021</v>
      </c>
      <c r="H98" s="715"/>
      <c r="I98" s="715"/>
      <c r="J98" s="715"/>
      <c r="K98" s="715"/>
      <c r="L98" s="715"/>
      <c r="M98" s="716"/>
      <c r="N98" s="717"/>
    </row>
    <row r="99" spans="1:14" x14ac:dyDescent="0.25">
      <c r="A99" s="718" t="s">
        <v>187</v>
      </c>
      <c r="B99" s="712">
        <v>10000905</v>
      </c>
      <c r="C99" s="713">
        <v>1</v>
      </c>
      <c r="D99" s="713" t="s">
        <v>125</v>
      </c>
      <c r="E99" s="721"/>
      <c r="F99" s="713" t="s">
        <v>126</v>
      </c>
      <c r="G99" s="721">
        <v>2021</v>
      </c>
      <c r="H99" s="722"/>
      <c r="I99" s="710"/>
      <c r="J99" s="710"/>
      <c r="K99" s="710"/>
      <c r="L99" s="710"/>
      <c r="M99" s="721"/>
      <c r="N99" s="721"/>
    </row>
    <row r="100" spans="1:14" x14ac:dyDescent="0.25">
      <c r="A100" s="736" t="s">
        <v>188</v>
      </c>
      <c r="B100" s="737">
        <v>10000938</v>
      </c>
      <c r="C100" s="738">
        <v>1</v>
      </c>
      <c r="D100" s="738" t="s">
        <v>125</v>
      </c>
      <c r="E100" s="738"/>
      <c r="F100" s="738" t="s">
        <v>126</v>
      </c>
      <c r="G100" s="739">
        <v>2022</v>
      </c>
      <c r="H100" s="740">
        <v>1504776</v>
      </c>
      <c r="I100" s="740">
        <v>3985937</v>
      </c>
      <c r="J100" s="740">
        <v>1667414</v>
      </c>
      <c r="K100" s="740">
        <v>437076</v>
      </c>
      <c r="L100" s="740">
        <v>2318523</v>
      </c>
      <c r="M100" s="742">
        <v>3.5000000000000003E-2</v>
      </c>
      <c r="N100" s="741">
        <v>380</v>
      </c>
    </row>
    <row r="101" spans="1:14" x14ac:dyDescent="0.25">
      <c r="A101" s="736" t="s">
        <v>188</v>
      </c>
      <c r="B101" s="737">
        <v>10000938</v>
      </c>
      <c r="C101" s="738">
        <v>1</v>
      </c>
      <c r="D101" s="738" t="s">
        <v>125</v>
      </c>
      <c r="E101" s="738"/>
      <c r="F101" s="738" t="s">
        <v>126</v>
      </c>
      <c r="G101" s="739">
        <v>2023</v>
      </c>
      <c r="H101" s="740">
        <v>1504776</v>
      </c>
      <c r="I101" s="740">
        <v>3985937</v>
      </c>
      <c r="J101" s="740">
        <v>1667414</v>
      </c>
      <c r="K101" s="740">
        <v>437076</v>
      </c>
      <c r="L101" s="740">
        <v>2318523</v>
      </c>
      <c r="M101" s="742">
        <v>3.5000000000000003E-2</v>
      </c>
      <c r="N101" s="741">
        <v>380</v>
      </c>
    </row>
    <row r="102" spans="1:14" x14ac:dyDescent="0.25">
      <c r="A102" s="736" t="s">
        <v>188</v>
      </c>
      <c r="B102" s="737">
        <v>10000938</v>
      </c>
      <c r="C102" s="738">
        <v>1</v>
      </c>
      <c r="D102" s="738" t="s">
        <v>125</v>
      </c>
      <c r="E102" s="738"/>
      <c r="F102" s="738" t="s">
        <v>126</v>
      </c>
      <c r="G102" s="737">
        <v>2024</v>
      </c>
      <c r="H102" s="740"/>
      <c r="I102" s="740"/>
      <c r="J102" s="740"/>
      <c r="K102" s="740"/>
      <c r="L102" s="740"/>
      <c r="M102" s="742">
        <v>3.5000000000000003E-2</v>
      </c>
      <c r="N102" s="741">
        <v>380</v>
      </c>
    </row>
    <row r="103" spans="1:14" x14ac:dyDescent="0.25">
      <c r="A103" s="748" t="s">
        <v>189</v>
      </c>
      <c r="B103" s="749">
        <v>10000563</v>
      </c>
      <c r="C103" s="750">
        <v>1</v>
      </c>
      <c r="D103" s="750" t="s">
        <v>125</v>
      </c>
      <c r="E103" s="750"/>
      <c r="F103" s="750" t="s">
        <v>126</v>
      </c>
      <c r="G103" s="751">
        <v>2022</v>
      </c>
      <c r="H103" s="752">
        <v>3166142</v>
      </c>
      <c r="I103" s="752">
        <v>4423372</v>
      </c>
      <c r="J103" s="752">
        <v>2210696</v>
      </c>
      <c r="K103" s="752">
        <v>328760</v>
      </c>
      <c r="L103" s="752">
        <v>2212676</v>
      </c>
      <c r="M103" s="754">
        <v>3.5000000000000003E-2</v>
      </c>
      <c r="N103" s="753">
        <v>380</v>
      </c>
    </row>
    <row r="104" spans="1:14" x14ac:dyDescent="0.25">
      <c r="A104" s="748" t="s">
        <v>189</v>
      </c>
      <c r="B104" s="749">
        <v>10000563</v>
      </c>
      <c r="C104" s="749">
        <v>1</v>
      </c>
      <c r="D104" s="750" t="s">
        <v>125</v>
      </c>
      <c r="E104" s="750"/>
      <c r="F104" s="750" t="s">
        <v>126</v>
      </c>
      <c r="G104" s="749">
        <v>2023</v>
      </c>
      <c r="H104" s="752">
        <v>3166142</v>
      </c>
      <c r="I104" s="752">
        <v>4423372</v>
      </c>
      <c r="J104" s="752">
        <v>2210696</v>
      </c>
      <c r="K104" s="752">
        <v>328760</v>
      </c>
      <c r="L104" s="752">
        <v>2212676</v>
      </c>
      <c r="M104" s="754">
        <v>3.5000000000000003E-2</v>
      </c>
      <c r="N104" s="753">
        <v>380</v>
      </c>
    </row>
    <row r="105" spans="1:14" x14ac:dyDescent="0.25">
      <c r="A105" s="748" t="s">
        <v>189</v>
      </c>
      <c r="B105" s="749">
        <v>10000563</v>
      </c>
      <c r="C105" s="749">
        <v>1</v>
      </c>
      <c r="D105" s="750" t="s">
        <v>125</v>
      </c>
      <c r="E105" s="750"/>
      <c r="F105" s="750" t="s">
        <v>126</v>
      </c>
      <c r="G105" s="749">
        <v>2024</v>
      </c>
      <c r="H105" s="752"/>
      <c r="I105" s="752"/>
      <c r="J105" s="752"/>
      <c r="K105" s="752"/>
      <c r="L105" s="752"/>
      <c r="M105" s="754">
        <v>3.5000000000000003E-2</v>
      </c>
      <c r="N105" s="753">
        <v>380</v>
      </c>
    </row>
    <row r="106" spans="1:14" x14ac:dyDescent="0.25">
      <c r="A106" s="764" t="s">
        <v>190</v>
      </c>
      <c r="B106" s="765">
        <v>10001457</v>
      </c>
      <c r="C106" s="766">
        <v>1</v>
      </c>
      <c r="D106" s="766" t="s">
        <v>125</v>
      </c>
      <c r="E106" s="766"/>
      <c r="F106" s="766" t="s">
        <v>130</v>
      </c>
      <c r="G106" s="767">
        <v>2022</v>
      </c>
      <c r="H106" s="768">
        <v>15643679</v>
      </c>
      <c r="I106" s="768">
        <v>30790792</v>
      </c>
      <c r="J106" s="768">
        <v>13816515</v>
      </c>
      <c r="K106" s="768"/>
      <c r="L106" s="768">
        <v>16974277</v>
      </c>
      <c r="M106" s="769">
        <v>0.04</v>
      </c>
      <c r="N106" s="770">
        <v>440</v>
      </c>
    </row>
    <row r="107" spans="1:14" x14ac:dyDescent="0.25">
      <c r="A107" s="764" t="s">
        <v>190</v>
      </c>
      <c r="B107" s="765">
        <v>10001457</v>
      </c>
      <c r="C107" s="766">
        <v>1</v>
      </c>
      <c r="D107" s="766" t="s">
        <v>125</v>
      </c>
      <c r="E107" s="766"/>
      <c r="F107" s="766" t="s">
        <v>130</v>
      </c>
      <c r="G107" s="765">
        <v>2023</v>
      </c>
      <c r="H107" s="768">
        <v>15643679</v>
      </c>
      <c r="I107" s="768">
        <v>29595792</v>
      </c>
      <c r="J107" s="768">
        <v>13340000</v>
      </c>
      <c r="K107" s="768"/>
      <c r="L107" s="768">
        <v>16255791</v>
      </c>
      <c r="M107" s="769">
        <v>0.04</v>
      </c>
      <c r="N107" s="771">
        <v>440</v>
      </c>
    </row>
    <row r="108" spans="1:14" x14ac:dyDescent="0.25">
      <c r="A108" s="795" t="s">
        <v>191</v>
      </c>
      <c r="B108" s="796">
        <v>10012048</v>
      </c>
      <c r="C108" s="797">
        <v>1</v>
      </c>
      <c r="D108" s="797" t="s">
        <v>125</v>
      </c>
      <c r="E108" s="797"/>
      <c r="F108" s="797"/>
      <c r="G108" s="798"/>
      <c r="H108" s="807"/>
      <c r="I108" s="807"/>
      <c r="J108" s="807"/>
      <c r="K108" s="807"/>
      <c r="L108" s="807"/>
      <c r="M108" s="808"/>
      <c r="N108" s="809"/>
    </row>
    <row r="109" spans="1:14" x14ac:dyDescent="0.25">
      <c r="A109" s="802" t="s">
        <v>192</v>
      </c>
      <c r="B109" s="796"/>
      <c r="C109" s="796"/>
      <c r="D109" s="797" t="s">
        <v>133</v>
      </c>
      <c r="E109" s="797"/>
      <c r="F109" s="797" t="s">
        <v>126</v>
      </c>
      <c r="G109" s="798">
        <v>2022</v>
      </c>
      <c r="H109" s="799">
        <v>7510455</v>
      </c>
      <c r="I109" s="799">
        <v>16301043</v>
      </c>
      <c r="J109" s="799">
        <v>3168322</v>
      </c>
      <c r="K109" s="799">
        <v>6612304</v>
      </c>
      <c r="L109" s="799">
        <v>13132721</v>
      </c>
      <c r="M109" s="811">
        <v>3.5000000000000003E-2</v>
      </c>
      <c r="N109" s="800">
        <v>430</v>
      </c>
    </row>
    <row r="110" spans="1:14" x14ac:dyDescent="0.25">
      <c r="A110" s="801" t="s">
        <v>193</v>
      </c>
      <c r="B110" s="796"/>
      <c r="C110" s="797"/>
      <c r="D110" s="797" t="s">
        <v>133</v>
      </c>
      <c r="E110" s="797"/>
      <c r="F110" s="797" t="s">
        <v>130</v>
      </c>
      <c r="G110" s="798">
        <v>2022</v>
      </c>
      <c r="H110" s="799">
        <v>8011634</v>
      </c>
      <c r="I110" s="799">
        <v>15620507</v>
      </c>
      <c r="J110" s="799">
        <v>6885239</v>
      </c>
      <c r="K110" s="799">
        <v>2487066</v>
      </c>
      <c r="L110" s="799">
        <v>8735268</v>
      </c>
      <c r="M110" s="811">
        <v>3.5000000000000003E-2</v>
      </c>
      <c r="N110" s="800">
        <v>430</v>
      </c>
    </row>
    <row r="111" spans="1:14" x14ac:dyDescent="0.25">
      <c r="A111" s="794" t="s">
        <v>191</v>
      </c>
      <c r="B111" s="1144">
        <v>10012048</v>
      </c>
      <c r="C111" s="794">
        <v>1</v>
      </c>
      <c r="D111" s="797" t="s">
        <v>125</v>
      </c>
      <c r="E111" s="803"/>
      <c r="F111" s="797"/>
      <c r="G111" s="803"/>
      <c r="H111" s="810"/>
      <c r="I111" s="810"/>
      <c r="J111" s="810"/>
      <c r="K111" s="810"/>
      <c r="L111" s="810"/>
      <c r="M111" s="810"/>
      <c r="N111" s="810"/>
    </row>
    <row r="112" spans="1:14" x14ac:dyDescent="0.25">
      <c r="A112" s="794" t="s">
        <v>192</v>
      </c>
      <c r="B112" s="1144"/>
      <c r="C112" s="794"/>
      <c r="D112" s="797" t="s">
        <v>133</v>
      </c>
      <c r="E112" s="803">
        <v>1</v>
      </c>
      <c r="F112" s="797" t="s">
        <v>126</v>
      </c>
      <c r="G112" s="803">
        <v>2023</v>
      </c>
      <c r="H112" s="799">
        <v>7510455</v>
      </c>
      <c r="I112" s="799">
        <v>15689050</v>
      </c>
      <c r="J112" s="799">
        <v>3040951</v>
      </c>
      <c r="K112" s="799">
        <v>6372479</v>
      </c>
      <c r="L112" s="799">
        <v>12648099</v>
      </c>
      <c r="M112" s="811">
        <v>3.5000000000000003E-2</v>
      </c>
      <c r="N112" s="800">
        <v>430</v>
      </c>
    </row>
    <row r="113" spans="1:14" x14ac:dyDescent="0.25">
      <c r="A113" s="794" t="s">
        <v>193</v>
      </c>
      <c r="B113" s="1144"/>
      <c r="C113" s="794"/>
      <c r="D113" s="797" t="s">
        <v>133</v>
      </c>
      <c r="E113" s="803">
        <v>2</v>
      </c>
      <c r="F113" s="797" t="s">
        <v>130</v>
      </c>
      <c r="G113" s="803">
        <v>2023</v>
      </c>
      <c r="H113" s="799">
        <v>8011634</v>
      </c>
      <c r="I113" s="799">
        <v>15113266</v>
      </c>
      <c r="J113" s="799">
        <v>6633892</v>
      </c>
      <c r="K113" s="799">
        <v>2434068</v>
      </c>
      <c r="L113" s="799">
        <v>8479374</v>
      </c>
      <c r="M113" s="811">
        <v>3.5000000000000003E-2</v>
      </c>
      <c r="N113" s="800">
        <v>430</v>
      </c>
    </row>
    <row r="114" spans="1:14" x14ac:dyDescent="0.25">
      <c r="A114" s="805" t="s">
        <v>191</v>
      </c>
      <c r="B114" s="836">
        <v>10012048</v>
      </c>
      <c r="C114" s="805">
        <v>1</v>
      </c>
      <c r="D114" s="806" t="s">
        <v>125</v>
      </c>
      <c r="E114" s="804"/>
      <c r="F114" s="806" t="s">
        <v>130</v>
      </c>
      <c r="G114" s="804">
        <v>2024</v>
      </c>
      <c r="H114" s="805"/>
      <c r="I114" s="805"/>
      <c r="J114" s="805"/>
      <c r="K114" s="805"/>
      <c r="L114" s="805"/>
      <c r="M114" s="804"/>
      <c r="N114" s="804"/>
    </row>
    <row r="115" spans="1:14" x14ac:dyDescent="0.25">
      <c r="A115" s="805" t="s">
        <v>192</v>
      </c>
      <c r="B115" s="805"/>
      <c r="C115" s="805"/>
      <c r="D115" s="806" t="s">
        <v>133</v>
      </c>
      <c r="E115" s="804">
        <v>1</v>
      </c>
      <c r="F115" s="806"/>
      <c r="G115" s="804">
        <v>2024</v>
      </c>
      <c r="H115" s="805"/>
      <c r="I115" s="805"/>
      <c r="J115" s="805"/>
      <c r="K115" s="805"/>
      <c r="L115" s="805"/>
      <c r="M115" s="804"/>
      <c r="N115" s="804"/>
    </row>
    <row r="116" spans="1:14" x14ac:dyDescent="0.25">
      <c r="A116" s="805" t="s">
        <v>193</v>
      </c>
      <c r="B116" s="805"/>
      <c r="C116" s="805"/>
      <c r="D116" s="806" t="s">
        <v>133</v>
      </c>
      <c r="E116" s="804">
        <v>2</v>
      </c>
      <c r="F116" s="806"/>
      <c r="G116" s="804">
        <v>2024</v>
      </c>
      <c r="H116" s="805"/>
      <c r="I116" s="805"/>
      <c r="J116" s="805"/>
      <c r="K116" s="805"/>
      <c r="L116" s="805"/>
      <c r="M116" s="804"/>
      <c r="N116" s="804"/>
    </row>
    <row r="117" spans="1:14" x14ac:dyDescent="0.25">
      <c r="A117" s="852" t="s">
        <v>132</v>
      </c>
      <c r="B117" s="853">
        <v>10001607</v>
      </c>
      <c r="C117" s="854">
        <v>1</v>
      </c>
      <c r="D117" s="854" t="s">
        <v>125</v>
      </c>
      <c r="E117" s="854"/>
      <c r="F117" s="854" t="s">
        <v>130</v>
      </c>
      <c r="G117" s="855">
        <v>2024</v>
      </c>
      <c r="H117" s="856"/>
      <c r="I117" s="856"/>
      <c r="J117" s="856"/>
      <c r="K117" s="856"/>
      <c r="L117" s="856"/>
      <c r="M117" s="858">
        <v>3.5000000000000003E-2</v>
      </c>
      <c r="N117" s="857">
        <v>375</v>
      </c>
    </row>
    <row r="118" spans="1:14" s="695" customFormat="1" ht="12.75" x14ac:dyDescent="0.2">
      <c r="A118" s="873" t="s">
        <v>195</v>
      </c>
      <c r="B118" s="906">
        <v>10000582</v>
      </c>
      <c r="C118" s="907">
        <v>1</v>
      </c>
      <c r="D118" s="907" t="s">
        <v>125</v>
      </c>
      <c r="E118" s="907"/>
      <c r="F118" s="907" t="s">
        <v>126</v>
      </c>
      <c r="G118" s="876">
        <v>2022</v>
      </c>
      <c r="H118" s="877">
        <v>10646250</v>
      </c>
      <c r="I118" s="877">
        <v>22321340</v>
      </c>
      <c r="J118" s="877">
        <v>9479266</v>
      </c>
      <c r="K118" s="877"/>
      <c r="L118" s="877">
        <v>12842074</v>
      </c>
      <c r="M118" s="863">
        <v>3.5000000000000003E-2</v>
      </c>
      <c r="N118" s="878">
        <v>405</v>
      </c>
    </row>
    <row r="119" spans="1:14" s="695" customFormat="1" ht="12.75" x14ac:dyDescent="0.2">
      <c r="A119" s="873" t="s">
        <v>195</v>
      </c>
      <c r="B119" s="906">
        <v>10000582</v>
      </c>
      <c r="C119" s="907">
        <v>1</v>
      </c>
      <c r="D119" s="907" t="s">
        <v>125</v>
      </c>
      <c r="E119" s="907"/>
      <c r="F119" s="907" t="s">
        <v>126</v>
      </c>
      <c r="G119" s="876">
        <v>2023</v>
      </c>
      <c r="H119" s="877">
        <v>10646250</v>
      </c>
      <c r="I119" s="877">
        <v>22321340</v>
      </c>
      <c r="J119" s="877">
        <v>9479266</v>
      </c>
      <c r="K119" s="877"/>
      <c r="L119" s="877">
        <v>12842074</v>
      </c>
      <c r="M119" s="863">
        <v>3.5000000000000003E-2</v>
      </c>
      <c r="N119" s="878">
        <v>405</v>
      </c>
    </row>
    <row r="120" spans="1:14" s="695" customFormat="1" ht="12.75" x14ac:dyDescent="0.2">
      <c r="A120" s="873" t="s">
        <v>195</v>
      </c>
      <c r="B120" s="906">
        <v>10000582</v>
      </c>
      <c r="C120" s="907">
        <v>1</v>
      </c>
      <c r="D120" s="907" t="s">
        <v>125</v>
      </c>
      <c r="E120" s="907"/>
      <c r="F120" s="907" t="s">
        <v>126</v>
      </c>
      <c r="G120" s="906">
        <v>2024</v>
      </c>
      <c r="H120" s="877"/>
      <c r="I120" s="877"/>
      <c r="J120" s="877"/>
      <c r="K120" s="877"/>
      <c r="L120" s="877"/>
      <c r="M120" s="863">
        <v>3.5000000000000003E-2</v>
      </c>
      <c r="N120" s="878">
        <v>425</v>
      </c>
    </row>
    <row r="121" spans="1:14" x14ac:dyDescent="0.25">
      <c r="A121" s="910" t="s">
        <v>197</v>
      </c>
      <c r="B121" s="911">
        <v>10001045</v>
      </c>
      <c r="C121" s="912">
        <v>1</v>
      </c>
      <c r="D121" s="912" t="s">
        <v>125</v>
      </c>
      <c r="E121" s="912" t="s">
        <v>170</v>
      </c>
      <c r="F121" s="912" t="s">
        <v>126</v>
      </c>
      <c r="G121" s="913">
        <v>2024</v>
      </c>
      <c r="H121" s="914"/>
      <c r="I121" s="914"/>
      <c r="J121" s="914"/>
      <c r="K121" s="914"/>
      <c r="L121" s="914"/>
      <c r="M121" s="914"/>
      <c r="N121" s="914"/>
    </row>
    <row r="122" spans="1:14" x14ac:dyDescent="0.25">
      <c r="A122" s="924" t="s">
        <v>199</v>
      </c>
      <c r="B122" s="925">
        <v>10000835</v>
      </c>
      <c r="C122" s="926">
        <v>1</v>
      </c>
      <c r="D122" s="926" t="s">
        <v>125</v>
      </c>
      <c r="E122" s="926"/>
      <c r="F122" s="926" t="s">
        <v>126</v>
      </c>
      <c r="G122" s="927">
        <v>2024</v>
      </c>
      <c r="H122" s="928"/>
      <c r="I122" s="928"/>
      <c r="J122" s="928"/>
      <c r="K122" s="928"/>
      <c r="L122" s="928"/>
      <c r="M122" s="930">
        <v>3.5000000000000003E-2</v>
      </c>
      <c r="N122" s="929">
        <v>380</v>
      </c>
    </row>
    <row r="123" spans="1:14" x14ac:dyDescent="0.25">
      <c r="A123" s="950" t="s">
        <v>200</v>
      </c>
      <c r="B123" s="951">
        <v>10003216</v>
      </c>
      <c r="C123" s="952">
        <v>1</v>
      </c>
      <c r="D123" s="952" t="s">
        <v>125</v>
      </c>
      <c r="E123" s="952"/>
      <c r="F123" s="952" t="s">
        <v>126</v>
      </c>
      <c r="G123" s="953">
        <v>2022</v>
      </c>
      <c r="H123" s="954">
        <v>4299009.6054495331</v>
      </c>
      <c r="I123" s="954">
        <v>8440687</v>
      </c>
      <c r="J123" s="954">
        <v>4698782</v>
      </c>
      <c r="K123" s="954">
        <v>2628971</v>
      </c>
      <c r="L123" s="954">
        <v>3741904</v>
      </c>
      <c r="M123" s="955">
        <v>3.5000000000000003E-2</v>
      </c>
      <c r="N123" s="956">
        <v>450</v>
      </c>
    </row>
    <row r="124" spans="1:14" x14ac:dyDescent="0.25">
      <c r="A124" s="957" t="s">
        <v>200</v>
      </c>
      <c r="B124" s="951">
        <v>10003216</v>
      </c>
      <c r="C124" s="958">
        <v>1</v>
      </c>
      <c r="D124" s="958" t="s">
        <v>125</v>
      </c>
      <c r="E124" s="958"/>
      <c r="F124" s="958" t="s">
        <v>126</v>
      </c>
      <c r="G124" s="951">
        <v>2023</v>
      </c>
      <c r="H124" s="959">
        <v>4299009.6054495331</v>
      </c>
      <c r="I124" s="959">
        <v>8440687</v>
      </c>
      <c r="J124" s="959">
        <v>4698782</v>
      </c>
      <c r="K124" s="959">
        <v>2628971</v>
      </c>
      <c r="L124" s="959">
        <v>3741904</v>
      </c>
      <c r="M124" s="960">
        <v>3.5000000000000003E-2</v>
      </c>
      <c r="N124" s="961">
        <v>450</v>
      </c>
    </row>
    <row r="125" spans="1:14" x14ac:dyDescent="0.25">
      <c r="A125" s="957" t="s">
        <v>200</v>
      </c>
      <c r="B125" s="951">
        <v>10003216</v>
      </c>
      <c r="C125" s="958">
        <v>1</v>
      </c>
      <c r="D125" s="958" t="s">
        <v>125</v>
      </c>
      <c r="E125" s="958"/>
      <c r="F125" s="958" t="s">
        <v>126</v>
      </c>
      <c r="G125" s="951">
        <v>2024</v>
      </c>
      <c r="H125" s="954"/>
      <c r="I125" s="954"/>
      <c r="J125" s="954"/>
      <c r="K125" s="954"/>
      <c r="L125" s="954"/>
      <c r="M125" s="962">
        <v>3.5000000000000003E-2</v>
      </c>
      <c r="N125" s="956">
        <v>470</v>
      </c>
    </row>
    <row r="126" spans="1:14" x14ac:dyDescent="0.25">
      <c r="A126" s="969" t="s">
        <v>201</v>
      </c>
      <c r="B126" s="970">
        <v>10001393</v>
      </c>
      <c r="C126" s="971">
        <v>1</v>
      </c>
      <c r="D126" s="971" t="s">
        <v>125</v>
      </c>
      <c r="E126" s="971"/>
      <c r="F126" s="971" t="s">
        <v>126</v>
      </c>
      <c r="G126" s="972">
        <v>2022</v>
      </c>
      <c r="H126" s="973">
        <v>8361593</v>
      </c>
      <c r="I126" s="973">
        <v>24575052</v>
      </c>
      <c r="J126" s="973">
        <v>8502191</v>
      </c>
      <c r="K126" s="973">
        <v>3405465</v>
      </c>
      <c r="L126" s="973">
        <v>16072861</v>
      </c>
      <c r="M126" s="975">
        <v>3.5000000000000003E-2</v>
      </c>
      <c r="N126" s="974">
        <v>370</v>
      </c>
    </row>
    <row r="127" spans="1:14" x14ac:dyDescent="0.25">
      <c r="A127" s="969" t="s">
        <v>201</v>
      </c>
      <c r="B127" s="970">
        <v>10001393</v>
      </c>
      <c r="C127" s="971">
        <v>1</v>
      </c>
      <c r="D127" s="971" t="s">
        <v>125</v>
      </c>
      <c r="E127" s="971"/>
      <c r="F127" s="971" t="s">
        <v>126</v>
      </c>
      <c r="G127" s="972">
        <v>2023</v>
      </c>
      <c r="H127" s="973">
        <v>8361593</v>
      </c>
      <c r="I127" s="973">
        <v>24575052</v>
      </c>
      <c r="J127" s="973">
        <v>8502191</v>
      </c>
      <c r="K127" s="973">
        <v>3405465</v>
      </c>
      <c r="L127" s="973">
        <v>16072861</v>
      </c>
      <c r="M127" s="975">
        <v>3.5000000000000003E-2</v>
      </c>
      <c r="N127" s="974">
        <v>370</v>
      </c>
    </row>
    <row r="128" spans="1:14" x14ac:dyDescent="0.25">
      <c r="A128" s="995" t="s">
        <v>202</v>
      </c>
      <c r="B128" s="996">
        <v>10001899</v>
      </c>
      <c r="C128" s="997">
        <v>1</v>
      </c>
      <c r="D128" s="997" t="s">
        <v>125</v>
      </c>
      <c r="E128" s="997"/>
      <c r="F128" s="997" t="s">
        <v>126</v>
      </c>
      <c r="G128" s="998">
        <v>2022</v>
      </c>
      <c r="H128" s="999">
        <v>6253098</v>
      </c>
      <c r="I128" s="999">
        <v>16946654</v>
      </c>
      <c r="J128" s="999">
        <v>3415172</v>
      </c>
      <c r="K128" s="999">
        <v>5507422</v>
      </c>
      <c r="L128" s="999">
        <v>8024060</v>
      </c>
      <c r="M128" s="1000">
        <v>3.5000000000000003E-2</v>
      </c>
      <c r="N128" s="1001">
        <v>390</v>
      </c>
    </row>
    <row r="129" spans="1:14" x14ac:dyDescent="0.25">
      <c r="A129" s="995" t="s">
        <v>202</v>
      </c>
      <c r="B129" s="996">
        <v>10001899</v>
      </c>
      <c r="C129" s="997">
        <v>1</v>
      </c>
      <c r="D129" s="997" t="s">
        <v>125</v>
      </c>
      <c r="E129" s="997"/>
      <c r="F129" s="997" t="s">
        <v>126</v>
      </c>
      <c r="G129" s="998">
        <v>2023</v>
      </c>
      <c r="H129" s="999">
        <v>6253098</v>
      </c>
      <c r="I129" s="999">
        <v>16946654</v>
      </c>
      <c r="J129" s="999">
        <v>3415172</v>
      </c>
      <c r="K129" s="999">
        <v>5507422</v>
      </c>
      <c r="L129" s="999">
        <v>8024060</v>
      </c>
      <c r="M129" s="1000">
        <v>3.5000000000000003E-2</v>
      </c>
      <c r="N129" s="1001">
        <v>390</v>
      </c>
    </row>
    <row r="130" spans="1:14" x14ac:dyDescent="0.25">
      <c r="A130" s="1016" t="s">
        <v>203</v>
      </c>
      <c r="B130" s="1017">
        <v>10013891</v>
      </c>
      <c r="C130" s="1017">
        <v>1</v>
      </c>
      <c r="D130" s="1018" t="s">
        <v>125</v>
      </c>
      <c r="E130" s="1018"/>
      <c r="F130" s="1018" t="s">
        <v>126</v>
      </c>
      <c r="G130" s="1019">
        <v>2024</v>
      </c>
      <c r="H130" s="1020">
        <v>1843928.15</v>
      </c>
      <c r="I130" s="1020">
        <v>3831851</v>
      </c>
      <c r="J130" s="1020">
        <v>1380649</v>
      </c>
      <c r="K130" s="1020">
        <v>0</v>
      </c>
      <c r="L130" s="1020">
        <v>2451202</v>
      </c>
      <c r="M130" s="1021">
        <v>3.5000000000000003E-2</v>
      </c>
      <c r="N130" s="1022">
        <v>350</v>
      </c>
    </row>
    <row r="131" spans="1:14" x14ac:dyDescent="0.25">
      <c r="A131" s="1038" t="s">
        <v>205</v>
      </c>
      <c r="B131" s="1039">
        <v>10001400</v>
      </c>
      <c r="C131" s="1040">
        <v>1</v>
      </c>
      <c r="D131" s="1040" t="s">
        <v>125</v>
      </c>
      <c r="E131" s="1040"/>
      <c r="F131" s="1040" t="s">
        <v>126</v>
      </c>
      <c r="G131" s="1041">
        <v>2022</v>
      </c>
      <c r="H131" s="1042">
        <v>2639013</v>
      </c>
      <c r="I131" s="1042">
        <v>5498384</v>
      </c>
      <c r="J131" s="1042">
        <v>3702148</v>
      </c>
      <c r="K131" s="1042">
        <v>2072970</v>
      </c>
      <c r="L131" s="1042">
        <v>1796236</v>
      </c>
      <c r="M131" s="1173">
        <v>3.5000000000000003E-2</v>
      </c>
      <c r="N131" s="1158">
        <v>360</v>
      </c>
    </row>
    <row r="132" spans="1:14" x14ac:dyDescent="0.25">
      <c r="A132" s="1038" t="s">
        <v>205</v>
      </c>
      <c r="B132" s="1039">
        <v>10001400</v>
      </c>
      <c r="C132" s="1039">
        <v>1</v>
      </c>
      <c r="D132" s="1040" t="s">
        <v>125</v>
      </c>
      <c r="E132" s="1040"/>
      <c r="F132" s="1040" t="s">
        <v>126</v>
      </c>
      <c r="G132" s="1041">
        <v>2023</v>
      </c>
      <c r="H132" s="1042">
        <v>2639013</v>
      </c>
      <c r="I132" s="1042">
        <v>5498384</v>
      </c>
      <c r="J132" s="1042">
        <v>3702148</v>
      </c>
      <c r="K132" s="1042">
        <v>2072970</v>
      </c>
      <c r="L132" s="1042">
        <v>1796236</v>
      </c>
      <c r="M132" s="1173">
        <v>3.5000000000000003E-2</v>
      </c>
      <c r="N132" s="1158">
        <v>360</v>
      </c>
    </row>
    <row r="133" spans="1:14" x14ac:dyDescent="0.25">
      <c r="A133" s="1038" t="s">
        <v>205</v>
      </c>
      <c r="B133" s="1039">
        <v>10001400</v>
      </c>
      <c r="C133" s="1039">
        <v>1</v>
      </c>
      <c r="D133" s="1040" t="s">
        <v>125</v>
      </c>
      <c r="E133" s="1040"/>
      <c r="F133" s="1040" t="s">
        <v>126</v>
      </c>
      <c r="G133" s="1039">
        <v>2024</v>
      </c>
      <c r="H133" s="1042"/>
      <c r="I133" s="1042"/>
      <c r="J133" s="1042"/>
      <c r="K133" s="1042"/>
      <c r="L133" s="1042"/>
      <c r="M133" s="1173">
        <v>3.5000000000000003E-2</v>
      </c>
      <c r="N133" s="1158">
        <v>360</v>
      </c>
    </row>
    <row r="134" spans="1:14" x14ac:dyDescent="0.25">
      <c r="A134" s="1070" t="s">
        <v>207</v>
      </c>
      <c r="B134" s="1071">
        <v>10000616</v>
      </c>
      <c r="C134" s="1072">
        <v>1</v>
      </c>
      <c r="D134" s="1072" t="s">
        <v>125</v>
      </c>
      <c r="E134" s="1072"/>
      <c r="F134" s="1072" t="s">
        <v>130</v>
      </c>
      <c r="G134" s="1073">
        <v>2022</v>
      </c>
      <c r="H134" s="1074"/>
      <c r="I134" s="1074"/>
      <c r="J134" s="1074"/>
      <c r="K134" s="1074"/>
      <c r="L134" s="1074"/>
      <c r="M134" s="1076">
        <v>3.5000000000000003E-2</v>
      </c>
      <c r="N134" s="1075">
        <v>380</v>
      </c>
    </row>
    <row r="135" spans="1:14" x14ac:dyDescent="0.25">
      <c r="A135" s="1070" t="s">
        <v>207</v>
      </c>
      <c r="B135" s="1071">
        <v>10000616</v>
      </c>
      <c r="C135" s="1072">
        <v>1</v>
      </c>
      <c r="D135" s="1072" t="s">
        <v>125</v>
      </c>
      <c r="E135" s="1072"/>
      <c r="F135" s="1072" t="s">
        <v>130</v>
      </c>
      <c r="G135" s="1073">
        <v>2023</v>
      </c>
      <c r="H135" s="1074"/>
      <c r="I135" s="1074"/>
      <c r="J135" s="1074"/>
      <c r="K135" s="1074"/>
      <c r="L135" s="1074"/>
      <c r="M135" s="1076">
        <v>3.5000000000000003E-2</v>
      </c>
      <c r="N135" s="1075">
        <v>380</v>
      </c>
    </row>
    <row r="136" spans="1:14" x14ac:dyDescent="0.25">
      <c r="A136" s="1070" t="s">
        <v>207</v>
      </c>
      <c r="B136" s="1071">
        <v>10000616</v>
      </c>
      <c r="C136" s="1072">
        <v>1</v>
      </c>
      <c r="D136" s="1072" t="s">
        <v>125</v>
      </c>
      <c r="E136" s="1072"/>
      <c r="F136" s="1072" t="s">
        <v>130</v>
      </c>
      <c r="G136" s="1071">
        <v>2024</v>
      </c>
      <c r="H136" s="1074"/>
      <c r="I136" s="1074"/>
      <c r="J136" s="1074"/>
      <c r="K136" s="1074"/>
      <c r="L136" s="1074"/>
      <c r="M136" s="1076">
        <v>3.5000000000000003E-2</v>
      </c>
      <c r="N136" s="1075">
        <v>380</v>
      </c>
    </row>
    <row r="137" spans="1:14" x14ac:dyDescent="0.25">
      <c r="A137" s="1087" t="s">
        <v>208</v>
      </c>
      <c r="B137" s="1088">
        <v>10003632</v>
      </c>
      <c r="C137" s="1088">
        <v>1</v>
      </c>
      <c r="D137" s="1090" t="s">
        <v>125</v>
      </c>
      <c r="E137" s="1090"/>
      <c r="F137" s="1091" t="s">
        <v>126</v>
      </c>
      <c r="G137" s="1088">
        <v>2022</v>
      </c>
      <c r="H137" s="1092">
        <v>902608</v>
      </c>
      <c r="I137" s="1092">
        <v>75217</v>
      </c>
      <c r="J137" s="1092">
        <v>219349</v>
      </c>
      <c r="K137" s="1092">
        <v>0</v>
      </c>
      <c r="L137" s="1092">
        <v>-144132</v>
      </c>
      <c r="M137" s="1093">
        <v>3.5000000000000003E-2</v>
      </c>
      <c r="N137" s="1093">
        <v>4.17</v>
      </c>
    </row>
    <row r="138" spans="1:14" x14ac:dyDescent="0.25">
      <c r="A138" s="1087" t="s">
        <v>209</v>
      </c>
      <c r="B138" s="1089"/>
      <c r="C138" s="1089">
        <v>1</v>
      </c>
      <c r="D138" s="1090" t="s">
        <v>133</v>
      </c>
      <c r="E138" s="1090">
        <v>1</v>
      </c>
      <c r="F138" s="1090" t="s">
        <v>126</v>
      </c>
      <c r="G138" s="1089">
        <v>2022</v>
      </c>
      <c r="H138" s="1092">
        <v>505071</v>
      </c>
      <c r="I138" s="1092">
        <v>1779852</v>
      </c>
      <c r="J138" s="1092">
        <v>211948</v>
      </c>
      <c r="K138" s="1092">
        <v>48120</v>
      </c>
      <c r="L138" s="1092">
        <v>1567904</v>
      </c>
      <c r="M138" s="1093">
        <v>3.5000000000000003E-2</v>
      </c>
      <c r="N138" s="1093">
        <v>4.17</v>
      </c>
    </row>
    <row r="139" spans="1:14" x14ac:dyDescent="0.25">
      <c r="A139" s="1087" t="s">
        <v>208</v>
      </c>
      <c r="B139" s="1088">
        <v>10003632</v>
      </c>
      <c r="C139" s="1088">
        <v>1</v>
      </c>
      <c r="D139" s="1090" t="s">
        <v>125</v>
      </c>
      <c r="E139" s="1090"/>
      <c r="F139" s="1091" t="s">
        <v>126</v>
      </c>
      <c r="G139" s="1088">
        <v>2023</v>
      </c>
      <c r="H139" s="1092">
        <v>902608</v>
      </c>
      <c r="I139" s="1092">
        <v>75217</v>
      </c>
      <c r="J139" s="1092">
        <v>219349</v>
      </c>
      <c r="K139" s="1092">
        <v>0</v>
      </c>
      <c r="L139" s="1092">
        <v>-144132</v>
      </c>
      <c r="M139" s="1093">
        <v>3.5000000000000003E-2</v>
      </c>
      <c r="N139" s="1093">
        <v>4.17</v>
      </c>
    </row>
    <row r="140" spans="1:14" x14ac:dyDescent="0.25">
      <c r="A140" s="1087" t="s">
        <v>209</v>
      </c>
      <c r="B140" s="1089"/>
      <c r="C140" s="1089">
        <v>1</v>
      </c>
      <c r="D140" s="1090" t="s">
        <v>133</v>
      </c>
      <c r="E140" s="1090">
        <v>1</v>
      </c>
      <c r="F140" s="1090" t="s">
        <v>126</v>
      </c>
      <c r="G140" s="1089">
        <v>2023</v>
      </c>
      <c r="H140" s="1092">
        <v>505071</v>
      </c>
      <c r="I140" s="1092">
        <v>1779852</v>
      </c>
      <c r="J140" s="1092">
        <v>211948</v>
      </c>
      <c r="K140" s="1092">
        <v>48120</v>
      </c>
      <c r="L140" s="1092">
        <v>1567904</v>
      </c>
      <c r="M140" s="1093">
        <v>3.5000000000000003E-2</v>
      </c>
      <c r="N140" s="1093">
        <v>4.17</v>
      </c>
    </row>
    <row r="141" spans="1:14" x14ac:dyDescent="0.25">
      <c r="A141" s="1087" t="s">
        <v>208</v>
      </c>
      <c r="B141" s="1088">
        <v>10003632</v>
      </c>
      <c r="C141" s="1088">
        <v>1</v>
      </c>
      <c r="D141" s="1090" t="s">
        <v>125</v>
      </c>
      <c r="E141" s="1090"/>
      <c r="F141" s="1091" t="s">
        <v>126</v>
      </c>
      <c r="G141" s="1088">
        <v>2024</v>
      </c>
      <c r="H141" s="1092">
        <v>3513991</v>
      </c>
      <c r="I141" s="1092">
        <v>5755293</v>
      </c>
      <c r="J141" s="1092">
        <v>2541636</v>
      </c>
      <c r="K141" s="1092">
        <v>0</v>
      </c>
      <c r="L141" s="1092">
        <v>3213657</v>
      </c>
      <c r="M141" s="1093">
        <v>3.5000000000000003E-2</v>
      </c>
      <c r="N141" s="1093">
        <v>3.8</v>
      </c>
    </row>
    <row r="142" spans="1:14" ht="14.25" customHeight="1" x14ac:dyDescent="0.25">
      <c r="A142" s="1120" t="s">
        <v>210</v>
      </c>
      <c r="B142" s="1121">
        <v>10000150</v>
      </c>
      <c r="C142" s="1122">
        <v>1</v>
      </c>
      <c r="D142" s="1122" t="s">
        <v>125</v>
      </c>
      <c r="E142" s="1122"/>
      <c r="F142" s="1122" t="s">
        <v>130</v>
      </c>
      <c r="G142" s="1123">
        <v>2022</v>
      </c>
      <c r="H142" s="1124"/>
      <c r="I142" s="1124"/>
      <c r="J142" s="1124"/>
      <c r="K142" s="1124"/>
      <c r="L142" s="1124"/>
      <c r="M142" s="1125"/>
      <c r="N142" s="1126"/>
    </row>
    <row r="143" spans="1:14" ht="14.25" customHeight="1" x14ac:dyDescent="0.25">
      <c r="A143" s="1120" t="s">
        <v>210</v>
      </c>
      <c r="B143" s="1121">
        <v>10000150</v>
      </c>
      <c r="C143" s="1122">
        <v>1</v>
      </c>
      <c r="D143" s="1122" t="s">
        <v>125</v>
      </c>
      <c r="E143" s="1122"/>
      <c r="F143" s="1122" t="s">
        <v>130</v>
      </c>
      <c r="G143" s="1121">
        <v>2023</v>
      </c>
      <c r="H143" s="1124"/>
      <c r="I143" s="1124"/>
      <c r="J143" s="1124"/>
      <c r="K143" s="1124"/>
      <c r="L143" s="1124"/>
      <c r="M143" s="1125"/>
      <c r="N143" s="1127"/>
    </row>
    <row r="144" spans="1:14" ht="14.25" customHeight="1" x14ac:dyDescent="0.25">
      <c r="A144" s="1120" t="s">
        <v>210</v>
      </c>
      <c r="B144" s="1121">
        <v>10000150</v>
      </c>
      <c r="C144" s="1122">
        <v>1</v>
      </c>
      <c r="D144" s="1122" t="s">
        <v>125</v>
      </c>
      <c r="E144" s="1122"/>
      <c r="F144" s="1122" t="s">
        <v>130</v>
      </c>
      <c r="G144" s="1121">
        <v>2024</v>
      </c>
      <c r="H144" s="1124"/>
      <c r="I144" s="1124"/>
      <c r="J144" s="1124"/>
      <c r="K144" s="1124"/>
      <c r="L144" s="1124"/>
      <c r="M144" s="1125"/>
      <c r="N144" s="1127"/>
    </row>
    <row r="145" spans="1:14" x14ac:dyDescent="0.25">
      <c r="A145" s="1105" t="s">
        <v>211</v>
      </c>
      <c r="B145" s="1104">
        <v>10001481</v>
      </c>
      <c r="C145" s="1107">
        <v>1</v>
      </c>
      <c r="D145" s="1107" t="s">
        <v>125</v>
      </c>
      <c r="E145" s="1107"/>
      <c r="F145" s="1107" t="s">
        <v>130</v>
      </c>
      <c r="G145" s="1106">
        <v>2024</v>
      </c>
      <c r="H145" s="1108">
        <v>16037760</v>
      </c>
      <c r="I145" s="1111">
        <v>19599766</v>
      </c>
      <c r="J145" s="1111">
        <v>3084252</v>
      </c>
      <c r="K145" s="1108"/>
      <c r="L145" s="1111">
        <v>16515515</v>
      </c>
      <c r="M145" s="1110">
        <v>3.5000000000000003E-2</v>
      </c>
      <c r="N145" s="1109">
        <v>360</v>
      </c>
    </row>
    <row r="146" spans="1:14" x14ac:dyDescent="0.25">
      <c r="A146" s="1134" t="s">
        <v>212</v>
      </c>
      <c r="B146" s="1135">
        <v>10001082</v>
      </c>
      <c r="C146" s="1136">
        <v>1</v>
      </c>
      <c r="D146" s="1136" t="s">
        <v>125</v>
      </c>
      <c r="E146" s="1136"/>
      <c r="F146" s="1136" t="s">
        <v>126</v>
      </c>
      <c r="G146" s="1137">
        <v>2024</v>
      </c>
      <c r="H146" s="1037">
        <v>3895088</v>
      </c>
      <c r="I146" s="1138">
        <v>13356580</v>
      </c>
      <c r="J146" s="1138">
        <v>-4583207</v>
      </c>
      <c r="K146" s="1138">
        <v>2626639</v>
      </c>
      <c r="L146" s="1138">
        <v>8773373</v>
      </c>
      <c r="M146" s="1139">
        <v>3.5</v>
      </c>
      <c r="N146" s="1139">
        <v>380</v>
      </c>
    </row>
    <row r="147" spans="1:14" s="1023" customFormat="1" x14ac:dyDescent="0.25">
      <c r="A147" s="1134" t="s">
        <v>213</v>
      </c>
      <c r="B147" s="1135">
        <v>10000596</v>
      </c>
      <c r="C147" s="1143">
        <v>1</v>
      </c>
      <c r="D147" s="1143" t="s">
        <v>125</v>
      </c>
      <c r="E147" s="1143"/>
      <c r="F147" s="1143" t="s">
        <v>126</v>
      </c>
      <c r="G147" s="1137">
        <v>2022</v>
      </c>
      <c r="H147" s="1138">
        <v>8800595</v>
      </c>
      <c r="I147" s="1138">
        <v>29902279</v>
      </c>
      <c r="J147" s="1138">
        <v>9664412</v>
      </c>
      <c r="K147" s="1138">
        <v>6466749</v>
      </c>
      <c r="L147" s="1138">
        <v>20237867</v>
      </c>
      <c r="M147" s="1110">
        <v>3.5000000000000003E-2</v>
      </c>
      <c r="N147" s="1139">
        <v>368</v>
      </c>
    </row>
    <row r="148" spans="1:14" s="1023" customFormat="1" x14ac:dyDescent="0.25">
      <c r="A148" s="1134" t="s">
        <v>213</v>
      </c>
      <c r="B148" s="1135">
        <v>10000596</v>
      </c>
      <c r="C148" s="1143">
        <v>1</v>
      </c>
      <c r="D148" s="1143" t="s">
        <v>125</v>
      </c>
      <c r="E148" s="1143"/>
      <c r="F148" s="1143" t="s">
        <v>126</v>
      </c>
      <c r="G148" s="1137">
        <v>2023</v>
      </c>
      <c r="H148" s="1138">
        <v>8800595</v>
      </c>
      <c r="I148" s="1138">
        <v>29902279</v>
      </c>
      <c r="J148" s="1138">
        <v>9664412</v>
      </c>
      <c r="K148" s="1138">
        <v>6466749</v>
      </c>
      <c r="L148" s="1138">
        <v>20237867</v>
      </c>
      <c r="M148" s="1110">
        <v>3.5000000000000003E-2</v>
      </c>
      <c r="N148" s="1139">
        <v>368</v>
      </c>
    </row>
    <row r="149" spans="1:14" s="1023" customFormat="1" x14ac:dyDescent="0.25">
      <c r="A149" s="1134" t="s">
        <v>213</v>
      </c>
      <c r="B149" s="1135">
        <v>10000596</v>
      </c>
      <c r="C149" s="1143">
        <v>1</v>
      </c>
      <c r="D149" s="1143" t="s">
        <v>125</v>
      </c>
      <c r="E149" s="1143"/>
      <c r="F149" s="1143" t="s">
        <v>126</v>
      </c>
      <c r="G149" s="1137">
        <v>2024</v>
      </c>
      <c r="H149" s="1138"/>
      <c r="I149" s="1138"/>
      <c r="J149" s="1138"/>
      <c r="K149" s="1138"/>
      <c r="L149" s="1138"/>
      <c r="M149" s="1125"/>
      <c r="N149" s="1139"/>
    </row>
    <row r="150" spans="1:14" s="1023" customFormat="1" x14ac:dyDescent="0.25">
      <c r="A150" s="1134" t="s">
        <v>213</v>
      </c>
      <c r="B150" s="1135">
        <v>10000596</v>
      </c>
      <c r="C150" s="1143">
        <v>1</v>
      </c>
      <c r="D150" s="1143" t="s">
        <v>125</v>
      </c>
      <c r="E150" s="1143"/>
      <c r="F150" s="1143" t="s">
        <v>126</v>
      </c>
      <c r="G150" s="1137">
        <v>2025</v>
      </c>
      <c r="H150" s="1138"/>
      <c r="I150" s="1138"/>
      <c r="J150" s="1138"/>
      <c r="K150" s="1138"/>
      <c r="L150" s="1138"/>
      <c r="M150" s="1125"/>
      <c r="N150" s="1139"/>
    </row>
    <row r="151" spans="1:14" x14ac:dyDescent="0.25">
      <c r="A151" s="1152" t="s">
        <v>214</v>
      </c>
      <c r="B151" s="1153">
        <v>10000892</v>
      </c>
      <c r="C151" s="1154">
        <v>1</v>
      </c>
      <c r="D151" s="1154" t="s">
        <v>125</v>
      </c>
      <c r="E151" s="1154"/>
      <c r="F151" s="1154" t="s">
        <v>126</v>
      </c>
      <c r="G151" s="1155">
        <v>2022</v>
      </c>
      <c r="H151" s="1156">
        <v>1815327</v>
      </c>
      <c r="I151" s="1156">
        <v>4451306</v>
      </c>
      <c r="J151" s="1156">
        <v>667794</v>
      </c>
      <c r="K151" s="1156" t="s">
        <v>215</v>
      </c>
      <c r="L151" s="1156">
        <v>3783512</v>
      </c>
      <c r="M151" s="1157">
        <v>3.5000000000000003E-2</v>
      </c>
      <c r="N151" s="1158">
        <v>425</v>
      </c>
    </row>
    <row r="152" spans="1:14" x14ac:dyDescent="0.25">
      <c r="A152" s="1161" t="s">
        <v>214</v>
      </c>
      <c r="B152" s="1153">
        <v>10000892</v>
      </c>
      <c r="C152" s="1153">
        <v>1</v>
      </c>
      <c r="D152" s="1154" t="s">
        <v>125</v>
      </c>
      <c r="E152" s="1154"/>
      <c r="F152" s="1154" t="s">
        <v>126</v>
      </c>
      <c r="G152" s="1153">
        <v>2023</v>
      </c>
      <c r="H152" s="1156">
        <v>1815327</v>
      </c>
      <c r="I152" s="1156">
        <v>4451306</v>
      </c>
      <c r="J152" s="1156">
        <v>667794</v>
      </c>
      <c r="K152" s="1156" t="s">
        <v>215</v>
      </c>
      <c r="L152" s="1156">
        <v>3783512</v>
      </c>
      <c r="M152" s="1157">
        <v>3.5000000000000003E-2</v>
      </c>
      <c r="N152" s="1160">
        <v>425</v>
      </c>
    </row>
    <row r="153" spans="1:14" x14ac:dyDescent="0.25">
      <c r="A153" s="1159" t="s">
        <v>214</v>
      </c>
      <c r="B153" s="1153">
        <v>10000892</v>
      </c>
      <c r="C153" s="1154">
        <v>1</v>
      </c>
      <c r="D153" s="1154" t="s">
        <v>125</v>
      </c>
      <c r="E153" s="1154"/>
      <c r="F153" s="1154" t="s">
        <v>126</v>
      </c>
      <c r="G153" s="1153">
        <v>2024</v>
      </c>
      <c r="H153" s="1156"/>
      <c r="I153" s="1156"/>
      <c r="J153" s="1156"/>
      <c r="K153" s="1156"/>
      <c r="L153" s="1156"/>
      <c r="M153" s="1157"/>
      <c r="N153" s="1158"/>
    </row>
    <row r="154" spans="1:14" x14ac:dyDescent="0.25">
      <c r="A154" s="22"/>
      <c r="B154" s="3"/>
      <c r="C154" s="3"/>
      <c r="D154" s="19"/>
      <c r="E154" s="23"/>
      <c r="F154" s="19"/>
      <c r="G154" s="23"/>
      <c r="H154" s="3"/>
      <c r="I154" s="3"/>
      <c r="J154" s="3"/>
      <c r="K154" s="3"/>
      <c r="L154" s="3"/>
      <c r="M154" s="23"/>
      <c r="N154" s="23"/>
    </row>
    <row r="155" spans="1:14" x14ac:dyDescent="0.25">
      <c r="A155" s="22"/>
      <c r="B155" s="3"/>
      <c r="C155" s="3"/>
      <c r="D155" s="19"/>
      <c r="E155" s="23"/>
      <c r="F155" s="19"/>
      <c r="G155" s="23"/>
      <c r="H155" s="3"/>
      <c r="I155" s="3"/>
      <c r="J155" s="3"/>
      <c r="K155" s="3"/>
      <c r="L155" s="3"/>
      <c r="M155" s="23"/>
      <c r="N155" s="23"/>
    </row>
    <row r="156" spans="1:14" x14ac:dyDescent="0.25">
      <c r="A156" s="22"/>
      <c r="B156" s="3"/>
      <c r="C156" s="3"/>
      <c r="D156" s="19"/>
      <c r="E156" s="23"/>
      <c r="F156" s="19"/>
      <c r="G156" s="23"/>
      <c r="H156" s="3"/>
      <c r="I156" s="3"/>
      <c r="J156" s="3"/>
      <c r="K156" s="3"/>
      <c r="L156" s="3"/>
      <c r="M156" s="23"/>
      <c r="N156" s="23"/>
    </row>
    <row r="157" spans="1:14" x14ac:dyDescent="0.25">
      <c r="A157" s="22"/>
      <c r="B157" s="3"/>
      <c r="C157" s="3"/>
      <c r="D157" s="19"/>
      <c r="E157" s="23"/>
      <c r="F157" s="19"/>
      <c r="G157" s="23"/>
      <c r="H157" s="3"/>
      <c r="I157" s="3"/>
      <c r="J157" s="3"/>
      <c r="K157" s="3"/>
      <c r="L157" s="3"/>
      <c r="M157" s="23"/>
      <c r="N157" s="23"/>
    </row>
    <row r="158" spans="1:14" x14ac:dyDescent="0.25">
      <c r="A158" s="22"/>
      <c r="B158" s="3"/>
      <c r="C158" s="3"/>
      <c r="D158" s="19"/>
      <c r="E158" s="23"/>
      <c r="F158" s="19"/>
      <c r="G158" s="23"/>
      <c r="H158" s="3"/>
      <c r="I158" s="3"/>
      <c r="J158" s="3"/>
      <c r="K158" s="3"/>
      <c r="L158" s="3"/>
      <c r="M158" s="23"/>
      <c r="N158" s="23"/>
    </row>
    <row r="159" spans="1:14" x14ac:dyDescent="0.25">
      <c r="A159" s="22"/>
      <c r="B159" s="3"/>
      <c r="C159" s="3"/>
      <c r="D159" s="19"/>
      <c r="E159" s="23"/>
      <c r="F159" s="19"/>
      <c r="G159" s="23"/>
      <c r="H159" s="3"/>
      <c r="I159" s="3"/>
      <c r="J159" s="3"/>
      <c r="K159" s="3"/>
      <c r="L159" s="3"/>
      <c r="M159" s="23"/>
      <c r="N159" s="23"/>
    </row>
    <row r="160" spans="1:14" x14ac:dyDescent="0.25">
      <c r="A160" s="22"/>
      <c r="B160" s="3"/>
      <c r="C160" s="3"/>
      <c r="D160" s="19"/>
      <c r="E160" s="23"/>
      <c r="F160" s="19"/>
      <c r="G160" s="23"/>
      <c r="H160" s="3"/>
      <c r="I160" s="3"/>
      <c r="J160" s="3"/>
      <c r="K160" s="3"/>
      <c r="L160" s="3"/>
      <c r="M160" s="23"/>
      <c r="N160" s="23"/>
    </row>
    <row r="161" spans="1:14" x14ac:dyDescent="0.25">
      <c r="A161" s="22"/>
      <c r="B161" s="3"/>
      <c r="C161" s="3"/>
      <c r="D161" s="19"/>
      <c r="E161" s="23"/>
      <c r="F161" s="19"/>
      <c r="G161" s="23"/>
      <c r="H161" s="3"/>
      <c r="I161" s="3"/>
      <c r="J161" s="3"/>
      <c r="K161" s="3"/>
      <c r="L161" s="3"/>
      <c r="M161" s="23"/>
      <c r="N161" s="23"/>
    </row>
    <row r="162" spans="1:14" x14ac:dyDescent="0.25">
      <c r="A162" s="22"/>
      <c r="B162" s="3"/>
      <c r="C162" s="3"/>
      <c r="D162" s="19"/>
      <c r="E162" s="23"/>
      <c r="F162" s="19"/>
      <c r="G162" s="23"/>
      <c r="H162" s="3"/>
      <c r="I162" s="3"/>
      <c r="J162" s="3"/>
      <c r="K162" s="3"/>
      <c r="L162" s="3"/>
      <c r="M162" s="23"/>
      <c r="N162" s="23"/>
    </row>
    <row r="163" spans="1:14" x14ac:dyDescent="0.25">
      <c r="A163" s="22"/>
      <c r="B163" s="3"/>
      <c r="C163" s="3"/>
      <c r="D163" s="19"/>
      <c r="E163" s="23"/>
      <c r="F163" s="19"/>
      <c r="G163" s="23"/>
      <c r="H163" s="3"/>
      <c r="I163" s="3"/>
      <c r="J163" s="3"/>
      <c r="K163" s="3"/>
      <c r="L163" s="3"/>
      <c r="M163" s="23"/>
      <c r="N163" s="23"/>
    </row>
    <row r="164" spans="1:14" x14ac:dyDescent="0.25">
      <c r="A164" s="22"/>
      <c r="B164" s="3"/>
      <c r="C164" s="3"/>
      <c r="D164" s="19"/>
      <c r="E164" s="23"/>
      <c r="F164" s="19"/>
      <c r="G164" s="23"/>
      <c r="H164" s="3"/>
      <c r="I164" s="3"/>
      <c r="J164" s="3"/>
      <c r="K164" s="3"/>
      <c r="L164" s="3"/>
      <c r="M164" s="23"/>
      <c r="N164" s="23"/>
    </row>
    <row r="165" spans="1:14" x14ac:dyDescent="0.25">
      <c r="A165" s="22"/>
      <c r="B165" s="3"/>
      <c r="C165" s="3"/>
      <c r="D165" s="19"/>
      <c r="E165" s="23"/>
      <c r="F165" s="19"/>
      <c r="G165" s="23"/>
      <c r="H165" s="3"/>
      <c r="I165" s="3"/>
      <c r="J165" s="3"/>
      <c r="K165" s="3"/>
      <c r="L165" s="3"/>
      <c r="M165" s="23"/>
      <c r="N165" s="23"/>
    </row>
    <row r="166" spans="1:14" x14ac:dyDescent="0.25">
      <c r="A166" s="22"/>
      <c r="B166" s="3"/>
      <c r="C166" s="3"/>
      <c r="D166" s="19"/>
      <c r="E166" s="23"/>
      <c r="F166" s="19"/>
      <c r="G166" s="23"/>
      <c r="H166" s="3"/>
      <c r="I166" s="3"/>
      <c r="J166" s="3"/>
      <c r="K166" s="3"/>
      <c r="L166" s="3"/>
      <c r="M166" s="23"/>
      <c r="N166" s="23"/>
    </row>
    <row r="167" spans="1:14" x14ac:dyDescent="0.25">
      <c r="A167" s="22"/>
      <c r="B167" s="3"/>
      <c r="C167" s="3"/>
      <c r="D167" s="19"/>
      <c r="E167" s="23"/>
      <c r="F167" s="19"/>
      <c r="G167" s="23"/>
      <c r="H167" s="3"/>
      <c r="I167" s="3"/>
      <c r="J167" s="3"/>
      <c r="K167" s="3"/>
      <c r="L167" s="3"/>
      <c r="M167" s="23"/>
      <c r="N167" s="23"/>
    </row>
    <row r="168" spans="1:14" x14ac:dyDescent="0.25">
      <c r="A168" s="22"/>
      <c r="B168" s="3"/>
      <c r="C168" s="3"/>
      <c r="D168" s="19"/>
      <c r="E168" s="23"/>
      <c r="F168" s="19"/>
      <c r="G168" s="23"/>
      <c r="H168" s="3"/>
      <c r="I168" s="3"/>
      <c r="J168" s="3"/>
      <c r="K168" s="3"/>
      <c r="L168" s="3"/>
      <c r="M168" s="23"/>
      <c r="N168" s="23"/>
    </row>
    <row r="169" spans="1:14" x14ac:dyDescent="0.25">
      <c r="A169" s="22"/>
      <c r="B169" s="3"/>
      <c r="C169" s="3"/>
      <c r="D169" s="19"/>
      <c r="E169" s="23"/>
      <c r="F169" s="19"/>
      <c r="G169" s="23"/>
      <c r="H169" s="3"/>
      <c r="I169" s="3"/>
      <c r="J169" s="3"/>
      <c r="K169" s="3"/>
      <c r="L169" s="3"/>
      <c r="M169" s="23"/>
      <c r="N169" s="23"/>
    </row>
    <row r="170" spans="1:14" x14ac:dyDescent="0.25">
      <c r="A170" s="22"/>
      <c r="B170" s="3"/>
      <c r="C170" s="3"/>
      <c r="D170" s="19"/>
      <c r="E170" s="23"/>
      <c r="F170" s="19"/>
      <c r="G170" s="23"/>
      <c r="H170" s="3"/>
      <c r="I170" s="3"/>
      <c r="J170" s="3"/>
      <c r="K170" s="3"/>
      <c r="L170" s="3"/>
      <c r="M170" s="23"/>
      <c r="N170" s="23"/>
    </row>
    <row r="171" spans="1:14" x14ac:dyDescent="0.25">
      <c r="A171" s="22"/>
      <c r="B171" s="3"/>
      <c r="C171" s="3"/>
      <c r="D171" s="19"/>
      <c r="E171" s="23"/>
      <c r="F171" s="19"/>
      <c r="G171" s="23"/>
      <c r="H171" s="3"/>
      <c r="I171" s="3"/>
      <c r="J171" s="3"/>
      <c r="K171" s="3"/>
      <c r="L171" s="3"/>
      <c r="M171" s="23"/>
      <c r="N171" s="23"/>
    </row>
    <row r="172" spans="1:14" x14ac:dyDescent="0.25">
      <c r="A172" s="22"/>
      <c r="B172" s="3"/>
      <c r="C172" s="3"/>
      <c r="D172" s="19"/>
      <c r="E172" s="23"/>
      <c r="F172" s="19"/>
      <c r="G172" s="23"/>
      <c r="H172" s="3"/>
      <c r="I172" s="3"/>
      <c r="J172" s="3"/>
      <c r="K172" s="3"/>
      <c r="L172" s="3"/>
      <c r="M172" s="23"/>
      <c r="N172" s="23"/>
    </row>
    <row r="173" spans="1:14" x14ac:dyDescent="0.25">
      <c r="A173" s="22"/>
      <c r="B173" s="3"/>
      <c r="C173" s="3"/>
      <c r="D173" s="19"/>
      <c r="E173" s="23"/>
      <c r="F173" s="19"/>
      <c r="G173" s="23"/>
      <c r="H173" s="3"/>
      <c r="I173" s="3"/>
      <c r="J173" s="3"/>
      <c r="K173" s="3"/>
      <c r="L173" s="3"/>
      <c r="M173" s="23"/>
      <c r="N173" s="23"/>
    </row>
    <row r="174" spans="1:14" x14ac:dyDescent="0.25">
      <c r="A174" s="22"/>
      <c r="B174" s="3"/>
      <c r="C174" s="3"/>
      <c r="D174" s="19"/>
      <c r="E174" s="23"/>
      <c r="F174" s="19"/>
      <c r="G174" s="23"/>
      <c r="H174" s="3"/>
      <c r="I174" s="3"/>
      <c r="J174" s="3"/>
      <c r="K174" s="3"/>
      <c r="L174" s="3"/>
      <c r="M174" s="23"/>
      <c r="N174" s="23"/>
    </row>
    <row r="175" spans="1:14" x14ac:dyDescent="0.25">
      <c r="A175" s="22"/>
      <c r="B175" s="3"/>
      <c r="C175" s="3"/>
      <c r="D175" s="19"/>
      <c r="E175" s="23"/>
      <c r="F175" s="19"/>
      <c r="G175" s="23"/>
      <c r="H175" s="3"/>
      <c r="I175" s="3"/>
      <c r="J175" s="3"/>
      <c r="K175" s="3"/>
      <c r="L175" s="3"/>
      <c r="M175" s="23"/>
      <c r="N175" s="23"/>
    </row>
    <row r="176" spans="1:14" x14ac:dyDescent="0.25">
      <c r="A176" s="22"/>
      <c r="B176" s="3"/>
      <c r="C176" s="3"/>
      <c r="D176" s="19"/>
      <c r="E176" s="23"/>
      <c r="F176" s="19"/>
      <c r="G176" s="23"/>
      <c r="H176" s="3"/>
      <c r="I176" s="3"/>
      <c r="J176" s="3"/>
      <c r="K176" s="3"/>
      <c r="L176" s="3"/>
      <c r="M176" s="23"/>
      <c r="N176" s="23"/>
    </row>
    <row r="177" spans="1:14" x14ac:dyDescent="0.25">
      <c r="A177" s="22"/>
      <c r="B177" s="3"/>
      <c r="C177" s="3"/>
      <c r="D177" s="19"/>
      <c r="E177" s="23"/>
      <c r="F177" s="19"/>
      <c r="G177" s="23"/>
      <c r="H177" s="3"/>
      <c r="I177" s="3"/>
      <c r="J177" s="3"/>
      <c r="K177" s="3"/>
      <c r="L177" s="3"/>
      <c r="M177" s="23"/>
      <c r="N177" s="23"/>
    </row>
    <row r="178" spans="1:14" x14ac:dyDescent="0.25">
      <c r="A178" s="22"/>
      <c r="B178" s="3"/>
      <c r="C178" s="3"/>
      <c r="D178" s="19"/>
      <c r="E178" s="23"/>
      <c r="F178" s="19"/>
      <c r="G178" s="23"/>
      <c r="H178" s="3"/>
      <c r="I178" s="3"/>
      <c r="J178" s="3"/>
      <c r="K178" s="3"/>
      <c r="L178" s="3"/>
      <c r="M178" s="23"/>
      <c r="N178" s="23"/>
    </row>
    <row r="179" spans="1:14" x14ac:dyDescent="0.25">
      <c r="A179" s="22"/>
      <c r="B179" s="3"/>
      <c r="C179" s="3"/>
      <c r="D179" s="19"/>
      <c r="E179" s="23"/>
      <c r="F179" s="19"/>
      <c r="G179" s="23"/>
      <c r="H179" s="3"/>
      <c r="I179" s="3"/>
      <c r="J179" s="3"/>
      <c r="K179" s="3"/>
      <c r="L179" s="3"/>
      <c r="M179" s="23"/>
      <c r="N179" s="23"/>
    </row>
    <row r="180" spans="1:14" x14ac:dyDescent="0.25">
      <c r="A180" s="22"/>
      <c r="B180" s="3"/>
      <c r="C180" s="3"/>
      <c r="D180" s="19"/>
      <c r="E180" s="23"/>
      <c r="F180" s="19"/>
      <c r="G180" s="23"/>
      <c r="H180" s="3"/>
      <c r="I180" s="3"/>
      <c r="J180" s="3"/>
      <c r="K180" s="3"/>
      <c r="L180" s="3"/>
      <c r="M180" s="23"/>
      <c r="N180" s="23"/>
    </row>
    <row r="181" spans="1:14" x14ac:dyDescent="0.25">
      <c r="A181" s="22"/>
      <c r="B181" s="3"/>
      <c r="C181" s="3"/>
      <c r="D181" s="19"/>
      <c r="E181" s="23"/>
      <c r="F181" s="19"/>
      <c r="G181" s="23"/>
      <c r="H181" s="3"/>
      <c r="I181" s="3"/>
      <c r="J181" s="3"/>
      <c r="K181" s="3"/>
      <c r="L181" s="3"/>
      <c r="M181" s="23"/>
      <c r="N181" s="23"/>
    </row>
    <row r="182" spans="1:14" x14ac:dyDescent="0.25">
      <c r="A182" s="22"/>
      <c r="B182" s="3"/>
      <c r="C182" s="3"/>
      <c r="D182" s="19"/>
      <c r="E182" s="23"/>
      <c r="F182" s="19"/>
      <c r="G182" s="23"/>
      <c r="H182" s="3"/>
      <c r="I182" s="3"/>
      <c r="J182" s="3"/>
      <c r="K182" s="3"/>
      <c r="L182" s="3"/>
      <c r="M182" s="23"/>
      <c r="N182" s="23"/>
    </row>
    <row r="183" spans="1:14" x14ac:dyDescent="0.25">
      <c r="A183" s="22"/>
      <c r="B183" s="3"/>
      <c r="C183" s="3"/>
      <c r="D183" s="19"/>
      <c r="E183" s="23"/>
      <c r="F183" s="19"/>
      <c r="G183" s="23"/>
      <c r="H183" s="3"/>
      <c r="I183" s="3"/>
      <c r="J183" s="3"/>
      <c r="K183" s="3"/>
      <c r="L183" s="3"/>
      <c r="M183" s="23"/>
      <c r="N183" s="23"/>
    </row>
    <row r="184" spans="1:14" x14ac:dyDescent="0.25">
      <c r="A184" s="22"/>
      <c r="B184" s="3"/>
      <c r="C184" s="3"/>
      <c r="D184" s="19"/>
      <c r="E184" s="23"/>
      <c r="F184" s="19"/>
      <c r="G184" s="23"/>
      <c r="H184" s="3"/>
      <c r="I184" s="3"/>
      <c r="J184" s="3"/>
      <c r="K184" s="3"/>
      <c r="L184" s="3"/>
      <c r="M184" s="23"/>
      <c r="N184" s="23"/>
    </row>
    <row r="185" spans="1:14" x14ac:dyDescent="0.25">
      <c r="A185" s="22"/>
      <c r="B185" s="3"/>
      <c r="C185" s="3"/>
      <c r="D185" s="19"/>
      <c r="E185" s="23"/>
      <c r="F185" s="19"/>
      <c r="G185" s="23"/>
      <c r="H185" s="3"/>
      <c r="I185" s="3"/>
      <c r="J185" s="3"/>
      <c r="K185" s="3"/>
      <c r="L185" s="3"/>
      <c r="M185" s="23"/>
      <c r="N185" s="23"/>
    </row>
    <row r="186" spans="1:14" x14ac:dyDescent="0.25">
      <c r="A186" s="22"/>
      <c r="B186" s="3"/>
      <c r="C186" s="3"/>
      <c r="D186" s="19"/>
      <c r="E186" s="23"/>
      <c r="F186" s="19"/>
      <c r="G186" s="23"/>
      <c r="H186" s="3"/>
      <c r="I186" s="3"/>
      <c r="J186" s="3"/>
      <c r="K186" s="3"/>
      <c r="L186" s="3"/>
      <c r="M186" s="23"/>
      <c r="N186" s="23"/>
    </row>
    <row r="187" spans="1:14" x14ac:dyDescent="0.25">
      <c r="A187" s="22"/>
      <c r="B187" s="3"/>
      <c r="C187" s="3"/>
      <c r="D187" s="19"/>
      <c r="E187" s="23"/>
      <c r="F187" s="19"/>
      <c r="G187" s="23"/>
      <c r="H187" s="3"/>
      <c r="I187" s="3"/>
      <c r="J187" s="3"/>
      <c r="K187" s="3"/>
      <c r="L187" s="3"/>
      <c r="M187" s="23"/>
      <c r="N187" s="23"/>
    </row>
    <row r="188" spans="1:14" x14ac:dyDescent="0.25">
      <c r="A188" s="22"/>
      <c r="B188" s="3"/>
      <c r="C188" s="3"/>
      <c r="D188" s="19"/>
      <c r="E188" s="23"/>
      <c r="F188" s="19"/>
      <c r="G188" s="23"/>
      <c r="H188" s="3"/>
      <c r="I188" s="3"/>
      <c r="J188" s="3"/>
      <c r="K188" s="3"/>
      <c r="L188" s="3"/>
      <c r="M188" s="23"/>
      <c r="N188" s="23"/>
    </row>
    <row r="189" spans="1:14" x14ac:dyDescent="0.25">
      <c r="A189" s="22"/>
      <c r="B189" s="3"/>
      <c r="C189" s="3"/>
      <c r="D189" s="19"/>
      <c r="E189" s="23"/>
      <c r="F189" s="19"/>
      <c r="G189" s="23"/>
      <c r="H189" s="3"/>
      <c r="I189" s="3"/>
      <c r="J189" s="3"/>
      <c r="K189" s="3"/>
      <c r="L189" s="3"/>
      <c r="M189" s="23"/>
      <c r="N189" s="23"/>
    </row>
    <row r="190" spans="1:14" x14ac:dyDescent="0.25">
      <c r="A190" s="22"/>
      <c r="B190" s="3"/>
      <c r="C190" s="3"/>
      <c r="D190" s="19"/>
      <c r="E190" s="23"/>
      <c r="F190" s="19"/>
      <c r="G190" s="23"/>
      <c r="H190" s="3"/>
      <c r="I190" s="3"/>
      <c r="J190" s="3"/>
      <c r="K190" s="3"/>
      <c r="L190" s="3"/>
      <c r="M190" s="23"/>
      <c r="N190" s="23"/>
    </row>
    <row r="191" spans="1:14" x14ac:dyDescent="0.25">
      <c r="A191" s="22"/>
      <c r="B191" s="3"/>
      <c r="C191" s="3"/>
      <c r="D191" s="19"/>
      <c r="E191" s="23"/>
      <c r="F191" s="19"/>
      <c r="G191" s="23"/>
      <c r="H191" s="3"/>
      <c r="I191" s="3"/>
      <c r="J191" s="3"/>
      <c r="K191" s="3"/>
      <c r="L191" s="3"/>
      <c r="M191" s="23"/>
      <c r="N191" s="23"/>
    </row>
    <row r="192" spans="1:14" x14ac:dyDescent="0.25">
      <c r="A192" s="22"/>
      <c r="B192" s="3"/>
      <c r="C192" s="3"/>
      <c r="D192" s="19"/>
      <c r="E192" s="23"/>
      <c r="F192" s="19"/>
      <c r="G192" s="23"/>
      <c r="H192" s="3"/>
      <c r="I192" s="3"/>
      <c r="J192" s="3"/>
      <c r="K192" s="3"/>
      <c r="L192" s="3"/>
      <c r="M192" s="23"/>
      <c r="N192" s="23"/>
    </row>
    <row r="193" spans="1:14" x14ac:dyDescent="0.25">
      <c r="A193" s="22"/>
      <c r="B193" s="3"/>
      <c r="C193" s="3"/>
      <c r="D193" s="19"/>
      <c r="E193" s="23"/>
      <c r="F193" s="19"/>
      <c r="G193" s="23"/>
      <c r="H193" s="3"/>
      <c r="I193" s="3"/>
      <c r="J193" s="3"/>
      <c r="K193" s="3"/>
      <c r="L193" s="3"/>
      <c r="M193" s="23"/>
      <c r="N193" s="23"/>
    </row>
    <row r="194" spans="1:14" x14ac:dyDescent="0.25">
      <c r="A194" s="22"/>
      <c r="B194" s="3"/>
      <c r="C194" s="3"/>
      <c r="D194" s="19"/>
      <c r="E194" s="23"/>
      <c r="F194" s="19"/>
      <c r="G194" s="23"/>
      <c r="H194" s="3"/>
      <c r="I194" s="3"/>
      <c r="J194" s="3"/>
      <c r="K194" s="3"/>
      <c r="L194" s="3"/>
      <c r="M194" s="23"/>
      <c r="N194" s="23"/>
    </row>
    <row r="195" spans="1:14" x14ac:dyDescent="0.25">
      <c r="A195" s="22"/>
      <c r="B195" s="3"/>
      <c r="C195" s="3"/>
      <c r="D195" s="19"/>
      <c r="E195" s="23"/>
      <c r="F195" s="19"/>
      <c r="G195" s="23"/>
      <c r="H195" s="3"/>
      <c r="I195" s="3"/>
      <c r="J195" s="3"/>
      <c r="K195" s="3"/>
      <c r="L195" s="3"/>
      <c r="M195" s="23"/>
      <c r="N195" s="23"/>
    </row>
    <row r="196" spans="1:14" x14ac:dyDescent="0.25">
      <c r="A196" s="22"/>
      <c r="B196" s="3"/>
      <c r="C196" s="3"/>
      <c r="D196" s="19"/>
      <c r="E196" s="23"/>
      <c r="F196" s="19"/>
      <c r="G196" s="23"/>
      <c r="H196" s="3"/>
      <c r="I196" s="3"/>
      <c r="J196" s="3"/>
      <c r="K196" s="3"/>
      <c r="L196" s="3"/>
      <c r="M196" s="23"/>
      <c r="N196" s="23"/>
    </row>
    <row r="197" spans="1:14" x14ac:dyDescent="0.25">
      <c r="A197" s="22"/>
      <c r="B197" s="3"/>
      <c r="C197" s="3"/>
      <c r="D197" s="19"/>
      <c r="E197" s="23"/>
      <c r="F197" s="19"/>
      <c r="G197" s="23"/>
      <c r="H197" s="3"/>
      <c r="I197" s="3"/>
      <c r="J197" s="3"/>
      <c r="K197" s="3"/>
      <c r="L197" s="3"/>
      <c r="M197" s="23"/>
      <c r="N197" s="23"/>
    </row>
    <row r="198" spans="1:14" x14ac:dyDescent="0.25">
      <c r="A198" s="22"/>
      <c r="B198" s="3"/>
      <c r="C198" s="3"/>
      <c r="D198" s="19"/>
      <c r="E198" s="23"/>
      <c r="F198" s="19"/>
      <c r="G198" s="23"/>
      <c r="H198" s="3"/>
      <c r="I198" s="3"/>
      <c r="J198" s="3"/>
      <c r="K198" s="3"/>
      <c r="L198" s="3"/>
      <c r="M198" s="23"/>
      <c r="N198" s="23"/>
    </row>
    <row r="199" spans="1:14" x14ac:dyDescent="0.25">
      <c r="A199" s="22"/>
      <c r="B199" s="3"/>
      <c r="C199" s="3"/>
      <c r="D199" s="19"/>
      <c r="E199" s="23"/>
      <c r="F199" s="19"/>
      <c r="G199" s="23"/>
      <c r="H199" s="3"/>
      <c r="I199" s="3"/>
      <c r="J199" s="3"/>
      <c r="K199" s="3"/>
      <c r="L199" s="3"/>
      <c r="M199" s="23"/>
      <c r="N199" s="23"/>
    </row>
    <row r="200" spans="1:14" x14ac:dyDescent="0.25">
      <c r="A200" s="22"/>
      <c r="B200" s="3"/>
      <c r="C200" s="3"/>
      <c r="D200" s="19"/>
      <c r="E200" s="23"/>
      <c r="F200" s="19"/>
      <c r="G200" s="23"/>
      <c r="H200" s="3"/>
      <c r="I200" s="3"/>
      <c r="J200" s="3"/>
      <c r="K200" s="3"/>
      <c r="L200" s="3"/>
      <c r="M200" s="23"/>
      <c r="N200" s="23"/>
    </row>
    <row r="201" spans="1:14" x14ac:dyDescent="0.25">
      <c r="A201" s="22"/>
      <c r="B201" s="3"/>
      <c r="C201" s="3"/>
      <c r="D201" s="19"/>
      <c r="E201" s="23"/>
      <c r="F201" s="19"/>
      <c r="G201" s="23"/>
      <c r="H201" s="3"/>
      <c r="I201" s="3"/>
      <c r="J201" s="3"/>
      <c r="K201" s="3"/>
      <c r="L201" s="3"/>
      <c r="M201" s="23"/>
      <c r="N201" s="23"/>
    </row>
    <row r="202" spans="1:14" x14ac:dyDescent="0.25">
      <c r="A202" s="22"/>
      <c r="B202" s="3"/>
      <c r="C202" s="3"/>
      <c r="D202" s="19"/>
      <c r="E202" s="23"/>
      <c r="F202" s="19"/>
      <c r="G202" s="23"/>
      <c r="H202" s="3"/>
      <c r="I202" s="3"/>
      <c r="J202" s="3"/>
      <c r="K202" s="3"/>
      <c r="L202" s="3"/>
      <c r="M202" s="23"/>
      <c r="N202" s="23"/>
    </row>
    <row r="203" spans="1:14" x14ac:dyDescent="0.25">
      <c r="A203" s="22"/>
      <c r="B203" s="3"/>
      <c r="C203" s="3"/>
      <c r="D203" s="19"/>
      <c r="E203" s="23"/>
      <c r="F203" s="19"/>
      <c r="G203" s="23"/>
      <c r="H203" s="3"/>
      <c r="I203" s="3"/>
      <c r="J203" s="3"/>
      <c r="K203" s="3"/>
      <c r="L203" s="3"/>
      <c r="M203" s="23"/>
      <c r="N203" s="23"/>
    </row>
    <row r="204" spans="1:14" x14ac:dyDescent="0.25">
      <c r="A204" s="22"/>
      <c r="B204" s="3"/>
      <c r="C204" s="3"/>
      <c r="D204" s="19"/>
      <c r="E204" s="23"/>
      <c r="F204" s="19"/>
      <c r="G204" s="23"/>
      <c r="H204" s="3"/>
      <c r="I204" s="3"/>
      <c r="J204" s="3"/>
      <c r="K204" s="3"/>
      <c r="L204" s="3"/>
      <c r="M204" s="23"/>
      <c r="N204" s="23"/>
    </row>
    <row r="205" spans="1:14" x14ac:dyDescent="0.25">
      <c r="A205" s="22"/>
      <c r="B205" s="3"/>
      <c r="C205" s="3"/>
      <c r="D205" s="19"/>
      <c r="E205" s="23"/>
      <c r="F205" s="19"/>
      <c r="G205" s="23"/>
      <c r="H205" s="3"/>
      <c r="I205" s="3"/>
      <c r="J205" s="3"/>
      <c r="K205" s="3"/>
      <c r="L205" s="3"/>
      <c r="M205" s="23"/>
      <c r="N205" s="23"/>
    </row>
    <row r="206" spans="1:14" x14ac:dyDescent="0.25">
      <c r="A206" s="22"/>
      <c r="B206" s="3"/>
      <c r="C206" s="3"/>
      <c r="D206" s="19"/>
      <c r="E206" s="23"/>
      <c r="F206" s="19"/>
      <c r="G206" s="23"/>
      <c r="H206" s="3"/>
      <c r="I206" s="3"/>
      <c r="J206" s="3"/>
      <c r="K206" s="3"/>
      <c r="L206" s="3"/>
      <c r="M206" s="23"/>
      <c r="N206" s="23"/>
    </row>
    <row r="207" spans="1:14" x14ac:dyDescent="0.25">
      <c r="A207" s="22"/>
      <c r="B207" s="3"/>
      <c r="C207" s="3"/>
      <c r="D207" s="19"/>
      <c r="E207" s="23"/>
      <c r="F207" s="19"/>
      <c r="G207" s="23"/>
      <c r="H207" s="3"/>
      <c r="I207" s="3"/>
      <c r="J207" s="3"/>
      <c r="K207" s="3"/>
      <c r="L207" s="3"/>
      <c r="M207" s="23"/>
      <c r="N207" s="23"/>
    </row>
    <row r="208" spans="1:14" x14ac:dyDescent="0.25">
      <c r="A208" s="22"/>
      <c r="B208" s="3"/>
      <c r="C208" s="3"/>
      <c r="D208" s="19"/>
      <c r="E208" s="23"/>
      <c r="F208" s="19"/>
      <c r="G208" s="23"/>
      <c r="H208" s="3"/>
      <c r="I208" s="3"/>
      <c r="J208" s="3"/>
      <c r="K208" s="3"/>
      <c r="L208" s="3"/>
      <c r="M208" s="23"/>
      <c r="N208" s="23"/>
    </row>
    <row r="209" spans="1:14" x14ac:dyDescent="0.25">
      <c r="A209" s="22"/>
      <c r="B209" s="3"/>
      <c r="C209" s="3"/>
      <c r="D209" s="19"/>
      <c r="E209" s="23"/>
      <c r="F209" s="19"/>
      <c r="G209" s="23"/>
      <c r="H209" s="3"/>
      <c r="I209" s="3"/>
      <c r="J209" s="3"/>
      <c r="K209" s="3"/>
      <c r="L209" s="3"/>
      <c r="M209" s="23"/>
      <c r="N209" s="23"/>
    </row>
    <row r="210" spans="1:14" x14ac:dyDescent="0.25">
      <c r="A210" s="22"/>
      <c r="B210" s="3"/>
      <c r="C210" s="3"/>
      <c r="D210" s="19"/>
      <c r="E210" s="23"/>
      <c r="F210" s="19"/>
      <c r="G210" s="23"/>
      <c r="H210" s="3"/>
      <c r="I210" s="3"/>
      <c r="J210" s="3"/>
      <c r="K210" s="3"/>
      <c r="L210" s="3"/>
      <c r="M210" s="23"/>
      <c r="N210" s="23"/>
    </row>
    <row r="211" spans="1:14" x14ac:dyDescent="0.25">
      <c r="A211" s="22"/>
      <c r="B211" s="3"/>
      <c r="C211" s="3"/>
      <c r="D211" s="19"/>
      <c r="E211" s="23"/>
      <c r="F211" s="19"/>
      <c r="G211" s="23"/>
      <c r="H211" s="3"/>
      <c r="I211" s="3"/>
      <c r="J211" s="3"/>
      <c r="K211" s="3"/>
      <c r="L211" s="3"/>
      <c r="M211" s="23"/>
      <c r="N211" s="23"/>
    </row>
    <row r="212" spans="1:14" x14ac:dyDescent="0.25">
      <c r="A212" s="22"/>
      <c r="B212" s="3"/>
      <c r="C212" s="3"/>
      <c r="D212" s="19"/>
      <c r="E212" s="23"/>
      <c r="F212" s="19"/>
      <c r="G212" s="23"/>
      <c r="H212" s="3"/>
      <c r="I212" s="3"/>
      <c r="J212" s="3"/>
      <c r="K212" s="3"/>
      <c r="L212" s="3"/>
      <c r="M212" s="23"/>
      <c r="N212" s="23"/>
    </row>
    <row r="213" spans="1:14" x14ac:dyDescent="0.25">
      <c r="A213" s="22"/>
      <c r="B213" s="3"/>
      <c r="C213" s="3"/>
      <c r="D213" s="19"/>
      <c r="E213" s="23"/>
      <c r="F213" s="19"/>
      <c r="G213" s="23"/>
      <c r="H213" s="3"/>
      <c r="I213" s="3"/>
      <c r="J213" s="3"/>
      <c r="K213" s="3"/>
      <c r="L213" s="3"/>
      <c r="M213" s="23"/>
      <c r="N213" s="23"/>
    </row>
    <row r="214" spans="1:14" x14ac:dyDescent="0.25">
      <c r="A214" s="22"/>
      <c r="B214" s="3"/>
      <c r="C214" s="3"/>
      <c r="D214" s="19"/>
      <c r="E214" s="23"/>
      <c r="F214" s="19"/>
      <c r="G214" s="23"/>
      <c r="H214" s="3"/>
      <c r="I214" s="3"/>
      <c r="J214" s="3"/>
      <c r="K214" s="3"/>
      <c r="L214" s="3"/>
      <c r="M214" s="23"/>
      <c r="N214" s="23"/>
    </row>
    <row r="215" spans="1:14" x14ac:dyDescent="0.25">
      <c r="A215" s="22"/>
      <c r="B215" s="3"/>
      <c r="C215" s="3"/>
      <c r="D215" s="19"/>
      <c r="E215" s="23"/>
      <c r="F215" s="19"/>
      <c r="G215" s="23"/>
      <c r="H215" s="3"/>
      <c r="I215" s="3"/>
      <c r="J215" s="3"/>
      <c r="K215" s="3"/>
      <c r="L215" s="3"/>
      <c r="M215" s="23"/>
      <c r="N215" s="23"/>
    </row>
    <row r="216" spans="1:14" x14ac:dyDescent="0.25">
      <c r="A216" s="22"/>
      <c r="B216" s="3"/>
      <c r="C216" s="3"/>
      <c r="D216" s="19"/>
      <c r="E216" s="23"/>
      <c r="F216" s="19"/>
      <c r="G216" s="23"/>
      <c r="H216" s="3"/>
      <c r="I216" s="3"/>
      <c r="J216" s="3"/>
      <c r="K216" s="3"/>
      <c r="L216" s="3"/>
      <c r="M216" s="23"/>
      <c r="N216" s="23"/>
    </row>
    <row r="217" spans="1:14" x14ac:dyDescent="0.25">
      <c r="A217" s="22"/>
      <c r="B217" s="3"/>
      <c r="C217" s="3"/>
      <c r="D217" s="19"/>
      <c r="E217" s="23"/>
      <c r="F217" s="19"/>
      <c r="G217" s="23"/>
      <c r="H217" s="3"/>
      <c r="I217" s="3"/>
      <c r="J217" s="3"/>
      <c r="K217" s="3"/>
      <c r="L217" s="3"/>
      <c r="M217" s="23"/>
      <c r="N217" s="23"/>
    </row>
    <row r="218" spans="1:14" x14ac:dyDescent="0.25">
      <c r="A218" s="22"/>
      <c r="B218" s="3"/>
      <c r="C218" s="3"/>
      <c r="D218" s="19"/>
      <c r="E218" s="23"/>
      <c r="F218" s="19"/>
      <c r="G218" s="23"/>
      <c r="H218" s="3"/>
      <c r="I218" s="3"/>
      <c r="J218" s="3"/>
      <c r="K218" s="3"/>
      <c r="L218" s="3"/>
      <c r="M218" s="23"/>
      <c r="N218" s="23"/>
    </row>
    <row r="219" spans="1:14" x14ac:dyDescent="0.25">
      <c r="A219" s="22"/>
      <c r="B219" s="3"/>
      <c r="C219" s="3"/>
      <c r="D219" s="19"/>
      <c r="E219" s="23"/>
      <c r="F219" s="19"/>
      <c r="G219" s="23"/>
      <c r="H219" s="3"/>
      <c r="I219" s="3"/>
      <c r="J219" s="3"/>
      <c r="K219" s="3"/>
      <c r="L219" s="3"/>
      <c r="M219" s="23"/>
      <c r="N219" s="23"/>
    </row>
    <row r="220" spans="1:14" x14ac:dyDescent="0.25">
      <c r="A220" s="22"/>
      <c r="B220" s="3"/>
      <c r="C220" s="3"/>
      <c r="D220" s="19"/>
      <c r="E220" s="23"/>
      <c r="F220" s="19"/>
      <c r="G220" s="23"/>
      <c r="H220" s="3"/>
      <c r="I220" s="3"/>
      <c r="J220" s="3"/>
      <c r="K220" s="3"/>
      <c r="L220" s="3"/>
      <c r="M220" s="23"/>
      <c r="N220" s="23"/>
    </row>
    <row r="221" spans="1:14" x14ac:dyDescent="0.25">
      <c r="A221" s="22"/>
      <c r="B221" s="3"/>
      <c r="C221" s="3"/>
      <c r="D221" s="19"/>
      <c r="E221" s="23"/>
      <c r="F221" s="19"/>
      <c r="G221" s="23"/>
      <c r="H221" s="3"/>
      <c r="I221" s="3"/>
      <c r="J221" s="3"/>
      <c r="K221" s="3"/>
      <c r="L221" s="3"/>
      <c r="M221" s="23"/>
      <c r="N221" s="23"/>
    </row>
    <row r="222" spans="1:14" x14ac:dyDescent="0.25">
      <c r="A222" s="22"/>
      <c r="B222" s="3"/>
      <c r="C222" s="3"/>
      <c r="D222" s="19"/>
      <c r="E222" s="23"/>
      <c r="F222" s="19"/>
      <c r="G222" s="23"/>
      <c r="H222" s="3"/>
      <c r="I222" s="3"/>
      <c r="J222" s="3"/>
      <c r="K222" s="3"/>
      <c r="L222" s="3"/>
      <c r="M222" s="23"/>
      <c r="N222" s="23"/>
    </row>
    <row r="223" spans="1:14" x14ac:dyDescent="0.25">
      <c r="A223" s="22"/>
      <c r="B223" s="3"/>
      <c r="C223" s="3"/>
      <c r="D223" s="19"/>
      <c r="E223" s="23"/>
      <c r="F223" s="19"/>
      <c r="G223" s="23"/>
      <c r="H223" s="3"/>
      <c r="I223" s="3"/>
      <c r="J223" s="3"/>
      <c r="K223" s="3"/>
      <c r="L223" s="3"/>
      <c r="M223" s="23"/>
      <c r="N223" s="23"/>
    </row>
    <row r="224" spans="1:14" x14ac:dyDescent="0.25">
      <c r="A224" s="22"/>
      <c r="B224" s="3"/>
      <c r="C224" s="3"/>
      <c r="D224" s="19"/>
      <c r="E224" s="23"/>
      <c r="F224" s="19"/>
      <c r="G224" s="23"/>
      <c r="H224" s="3"/>
      <c r="I224" s="3"/>
      <c r="J224" s="3"/>
      <c r="K224" s="3"/>
      <c r="L224" s="3"/>
      <c r="M224" s="23"/>
      <c r="N224" s="23"/>
    </row>
    <row r="225" spans="1:14" x14ac:dyDescent="0.25">
      <c r="A225" s="22"/>
      <c r="B225" s="3"/>
      <c r="C225" s="3"/>
      <c r="D225" s="19"/>
      <c r="E225" s="23"/>
      <c r="F225" s="19"/>
      <c r="G225" s="23"/>
      <c r="H225" s="3"/>
      <c r="I225" s="3"/>
      <c r="J225" s="3"/>
      <c r="K225" s="3"/>
      <c r="L225" s="3"/>
      <c r="M225" s="23"/>
      <c r="N225" s="23"/>
    </row>
    <row r="226" spans="1:14" x14ac:dyDescent="0.25">
      <c r="A226" s="22"/>
      <c r="B226" s="3"/>
      <c r="C226" s="3"/>
      <c r="D226" s="19"/>
      <c r="E226" s="23"/>
      <c r="F226" s="19"/>
      <c r="G226" s="23"/>
      <c r="H226" s="3"/>
      <c r="I226" s="3"/>
      <c r="J226" s="3"/>
      <c r="K226" s="3"/>
      <c r="L226" s="3"/>
      <c r="M226" s="23"/>
      <c r="N226" s="23"/>
    </row>
    <row r="227" spans="1:14" x14ac:dyDescent="0.25">
      <c r="A227" s="22"/>
      <c r="B227" s="3"/>
      <c r="C227" s="3"/>
      <c r="D227" s="19"/>
      <c r="E227" s="23"/>
      <c r="F227" s="19"/>
      <c r="G227" s="23"/>
      <c r="H227" s="3"/>
      <c r="I227" s="3"/>
      <c r="J227" s="3"/>
      <c r="K227" s="3"/>
      <c r="L227" s="3"/>
      <c r="M227" s="23"/>
      <c r="N227" s="23"/>
    </row>
    <row r="228" spans="1:14" x14ac:dyDescent="0.25">
      <c r="A228" s="22"/>
      <c r="B228" s="3"/>
      <c r="C228" s="3"/>
      <c r="D228" s="19"/>
      <c r="E228" s="23"/>
      <c r="F228" s="19"/>
      <c r="G228" s="23"/>
      <c r="H228" s="3"/>
      <c r="I228" s="3"/>
      <c r="J228" s="3"/>
      <c r="K228" s="3"/>
      <c r="L228" s="3"/>
      <c r="M228" s="23"/>
      <c r="N228" s="23"/>
    </row>
    <row r="229" spans="1:14" x14ac:dyDescent="0.25">
      <c r="A229" s="22"/>
      <c r="B229" s="3"/>
      <c r="C229" s="3"/>
      <c r="D229" s="19"/>
      <c r="E229" s="23"/>
      <c r="F229" s="19"/>
      <c r="G229" s="23"/>
      <c r="H229" s="3"/>
      <c r="I229" s="3"/>
      <c r="J229" s="3"/>
      <c r="K229" s="3"/>
      <c r="L229" s="3"/>
      <c r="M229" s="23"/>
      <c r="N229" s="23"/>
    </row>
    <row r="230" spans="1:14" x14ac:dyDescent="0.25">
      <c r="A230" s="22"/>
      <c r="B230" s="3"/>
      <c r="C230" s="3"/>
      <c r="D230" s="19"/>
      <c r="E230" s="23"/>
      <c r="F230" s="19"/>
      <c r="G230" s="23"/>
      <c r="H230" s="3"/>
      <c r="I230" s="3"/>
      <c r="J230" s="3"/>
      <c r="K230" s="3"/>
      <c r="L230" s="3"/>
      <c r="M230" s="23"/>
      <c r="N230" s="23"/>
    </row>
    <row r="231" spans="1:14" x14ac:dyDescent="0.25">
      <c r="A231" s="22"/>
      <c r="B231" s="3"/>
      <c r="C231" s="3"/>
      <c r="D231" s="19"/>
      <c r="E231" s="23"/>
      <c r="F231" s="19"/>
      <c r="G231" s="23"/>
      <c r="H231" s="3"/>
      <c r="I231" s="3"/>
      <c r="J231" s="3"/>
      <c r="K231" s="3"/>
      <c r="L231" s="3"/>
      <c r="M231" s="23"/>
      <c r="N231" s="23"/>
    </row>
    <row r="232" spans="1:14" x14ac:dyDescent="0.25">
      <c r="A232" s="22"/>
      <c r="B232" s="3"/>
      <c r="C232" s="3"/>
      <c r="D232" s="19"/>
      <c r="E232" s="23"/>
      <c r="F232" s="19"/>
      <c r="G232" s="23"/>
      <c r="H232" s="3"/>
      <c r="I232" s="3"/>
      <c r="J232" s="3"/>
      <c r="K232" s="3"/>
      <c r="L232" s="3"/>
      <c r="M232" s="23"/>
      <c r="N232" s="23"/>
    </row>
    <row r="233" spans="1:14" x14ac:dyDescent="0.25">
      <c r="A233" s="22"/>
      <c r="B233" s="3"/>
      <c r="C233" s="3"/>
      <c r="D233" s="19"/>
      <c r="E233" s="23"/>
      <c r="F233" s="19"/>
      <c r="G233" s="23"/>
      <c r="H233" s="3"/>
      <c r="I233" s="3"/>
      <c r="J233" s="3"/>
      <c r="K233" s="3"/>
      <c r="L233" s="3"/>
      <c r="M233" s="23"/>
      <c r="N233" s="23"/>
    </row>
    <row r="234" spans="1:14" x14ac:dyDescent="0.25">
      <c r="A234" s="22"/>
      <c r="B234" s="3"/>
      <c r="C234" s="3"/>
      <c r="D234" s="19"/>
      <c r="E234" s="23"/>
      <c r="F234" s="19"/>
      <c r="G234" s="23"/>
      <c r="H234" s="3"/>
      <c r="I234" s="3"/>
      <c r="J234" s="3"/>
      <c r="K234" s="3"/>
      <c r="L234" s="3"/>
      <c r="M234" s="23"/>
      <c r="N234" s="23"/>
    </row>
    <row r="235" spans="1:14" x14ac:dyDescent="0.25">
      <c r="A235" s="22"/>
      <c r="B235" s="3"/>
      <c r="C235" s="3"/>
      <c r="D235" s="19"/>
      <c r="E235" s="23"/>
      <c r="F235" s="19"/>
      <c r="G235" s="23"/>
      <c r="H235" s="3"/>
      <c r="I235" s="3"/>
      <c r="J235" s="3"/>
      <c r="K235" s="3"/>
      <c r="L235" s="3"/>
      <c r="M235" s="23"/>
      <c r="N235" s="23"/>
    </row>
    <row r="236" spans="1:14" x14ac:dyDescent="0.25">
      <c r="A236" s="22"/>
      <c r="B236" s="3"/>
      <c r="C236" s="3"/>
      <c r="D236" s="19"/>
      <c r="E236" s="23"/>
      <c r="F236" s="19"/>
      <c r="G236" s="23"/>
      <c r="H236" s="3"/>
      <c r="I236" s="3"/>
      <c r="J236" s="3"/>
      <c r="K236" s="3"/>
      <c r="L236" s="3"/>
      <c r="M236" s="23"/>
      <c r="N236" s="23"/>
    </row>
    <row r="237" spans="1:14" x14ac:dyDescent="0.25">
      <c r="A237" s="22"/>
      <c r="B237" s="3"/>
      <c r="C237" s="3"/>
      <c r="D237" s="19"/>
      <c r="E237" s="23"/>
      <c r="F237" s="19"/>
      <c r="G237" s="23"/>
      <c r="H237" s="3"/>
      <c r="I237" s="3"/>
      <c r="J237" s="3"/>
      <c r="K237" s="3"/>
      <c r="L237" s="3"/>
      <c r="M237" s="23"/>
      <c r="N237" s="23"/>
    </row>
    <row r="238" spans="1:14" x14ac:dyDescent="0.25">
      <c r="A238" s="22"/>
      <c r="B238" s="3"/>
      <c r="C238" s="3"/>
      <c r="D238" s="19"/>
      <c r="E238" s="23"/>
      <c r="F238" s="19"/>
      <c r="G238" s="23"/>
      <c r="H238" s="3"/>
      <c r="I238" s="3"/>
      <c r="J238" s="3"/>
      <c r="K238" s="3"/>
      <c r="L238" s="3"/>
      <c r="M238" s="23"/>
      <c r="N238" s="23"/>
    </row>
    <row r="239" spans="1:14" x14ac:dyDescent="0.25">
      <c r="A239" s="22"/>
      <c r="B239" s="3"/>
      <c r="C239" s="3"/>
      <c r="D239" s="19"/>
      <c r="E239" s="23"/>
      <c r="F239" s="19"/>
      <c r="G239" s="23"/>
      <c r="H239" s="3"/>
      <c r="I239" s="3"/>
      <c r="J239" s="3"/>
      <c r="K239" s="3"/>
      <c r="L239" s="3"/>
      <c r="M239" s="23"/>
      <c r="N239" s="23"/>
    </row>
    <row r="240" spans="1:14" x14ac:dyDescent="0.25">
      <c r="A240" s="22"/>
      <c r="B240" s="3"/>
      <c r="C240" s="3"/>
      <c r="D240" s="19"/>
      <c r="E240" s="23"/>
      <c r="F240" s="19"/>
      <c r="G240" s="23"/>
      <c r="H240" s="3"/>
      <c r="I240" s="3"/>
      <c r="J240" s="3"/>
      <c r="K240" s="3"/>
      <c r="L240" s="3"/>
      <c r="M240" s="23"/>
      <c r="N240" s="23"/>
    </row>
    <row r="241" spans="1:14" x14ac:dyDescent="0.25">
      <c r="A241" s="22"/>
      <c r="B241" s="3"/>
      <c r="C241" s="3"/>
      <c r="D241" s="19"/>
      <c r="E241" s="23"/>
      <c r="F241" s="19"/>
      <c r="G241" s="23"/>
      <c r="H241" s="3"/>
      <c r="I241" s="3"/>
      <c r="J241" s="3"/>
      <c r="K241" s="3"/>
      <c r="L241" s="3"/>
      <c r="M241" s="23"/>
      <c r="N241" s="23"/>
    </row>
    <row r="242" spans="1:14" x14ac:dyDescent="0.25">
      <c r="A242" s="22"/>
      <c r="B242" s="3"/>
      <c r="C242" s="3"/>
      <c r="D242" s="19"/>
      <c r="E242" s="23"/>
      <c r="F242" s="19"/>
      <c r="G242" s="23"/>
      <c r="H242" s="3"/>
      <c r="I242" s="3"/>
      <c r="J242" s="3"/>
      <c r="K242" s="3"/>
      <c r="L242" s="3"/>
      <c r="M242" s="23"/>
      <c r="N242" s="23"/>
    </row>
    <row r="243" spans="1:14" x14ac:dyDescent="0.25">
      <c r="A243" s="22"/>
      <c r="B243" s="3"/>
      <c r="C243" s="3"/>
      <c r="D243" s="19"/>
      <c r="E243" s="23"/>
      <c r="F243" s="19"/>
      <c r="G243" s="23"/>
      <c r="H243" s="3"/>
      <c r="I243" s="3"/>
      <c r="J243" s="3"/>
      <c r="K243" s="3"/>
      <c r="L243" s="3"/>
      <c r="M243" s="23"/>
      <c r="N243" s="23"/>
    </row>
    <row r="244" spans="1:14" x14ac:dyDescent="0.25">
      <c r="A244" s="22"/>
      <c r="B244" s="3"/>
      <c r="C244" s="3"/>
      <c r="D244" s="19"/>
      <c r="E244" s="23"/>
      <c r="F244" s="19"/>
      <c r="G244" s="23"/>
      <c r="H244" s="3"/>
      <c r="I244" s="3"/>
      <c r="J244" s="3"/>
      <c r="K244" s="3"/>
      <c r="L244" s="3"/>
      <c r="M244" s="23"/>
      <c r="N244" s="23"/>
    </row>
    <row r="245" spans="1:14" x14ac:dyDescent="0.25">
      <c r="A245" s="22"/>
      <c r="B245" s="3"/>
      <c r="C245" s="3"/>
      <c r="D245" s="19"/>
      <c r="E245" s="23"/>
      <c r="F245" s="19"/>
      <c r="G245" s="23"/>
      <c r="H245" s="3"/>
      <c r="I245" s="3"/>
      <c r="J245" s="3"/>
      <c r="K245" s="3"/>
      <c r="L245" s="3"/>
      <c r="M245" s="23"/>
      <c r="N245" s="23"/>
    </row>
    <row r="246" spans="1:14" x14ac:dyDescent="0.25">
      <c r="A246" s="22"/>
      <c r="B246" s="3"/>
      <c r="C246" s="3"/>
      <c r="D246" s="19"/>
      <c r="E246" s="23"/>
      <c r="F246" s="19"/>
      <c r="G246" s="23"/>
      <c r="H246" s="3"/>
      <c r="I246" s="3"/>
      <c r="J246" s="3"/>
      <c r="K246" s="3"/>
      <c r="L246" s="3"/>
      <c r="M246" s="23"/>
      <c r="N246" s="23"/>
    </row>
  </sheetData>
  <dataValidations count="2">
    <dataValidation type="list" allowBlank="1" showInputMessage="1" showErrorMessage="1" sqref="D5:D246" xr:uid="{00000000-0002-0000-0200-000000000000}">
      <formula1>"Netzbetreiber, Verpächter"</formula1>
    </dataValidation>
    <dataValidation type="list" allowBlank="1" showInputMessage="1" showErrorMessage="1" sqref="F5:F246" xr:uid="{00000000-0002-0000-0200-000001000000}">
      <formula1>"Regelverfahren, vereinfachtes Verfahren"</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60"/>
  <sheetViews>
    <sheetView topLeftCell="E1" zoomScaleNormal="100" workbookViewId="0">
      <pane ySplit="4" topLeftCell="A131" activePane="bottomLeft" state="frozen"/>
      <selection pane="bottomLeft" activeCell="H162" sqref="H162"/>
    </sheetView>
  </sheetViews>
  <sheetFormatPr baseColWidth="10" defaultColWidth="11.42578125" defaultRowHeight="15" x14ac:dyDescent="0.25"/>
  <cols>
    <col min="1" max="1" width="75.7109375" customWidth="1"/>
    <col min="4" max="4" width="22.7109375" customWidth="1"/>
    <col min="5" max="5" width="17.5703125" customWidth="1"/>
    <col min="6" max="6" width="21" bestFit="1" customWidth="1"/>
    <col min="8" max="14" width="27.7109375" customWidth="1"/>
  </cols>
  <sheetData>
    <row r="1" spans="1:20" x14ac:dyDescent="0.25">
      <c r="A1" s="13" t="s">
        <v>0</v>
      </c>
      <c r="B1" s="13"/>
      <c r="C1" s="13"/>
      <c r="D1" s="13"/>
      <c r="E1" s="13"/>
      <c r="F1" s="13"/>
      <c r="G1" s="13"/>
      <c r="H1" s="1">
        <v>14</v>
      </c>
      <c r="I1" s="1">
        <v>15</v>
      </c>
      <c r="J1" s="1">
        <v>16</v>
      </c>
      <c r="K1" s="1">
        <v>17</v>
      </c>
      <c r="L1" s="1">
        <v>18</v>
      </c>
      <c r="M1" s="1">
        <v>19</v>
      </c>
      <c r="N1" s="1">
        <v>20</v>
      </c>
    </row>
    <row r="2" spans="1:20" x14ac:dyDescent="0.25">
      <c r="A2" s="2" t="s">
        <v>12</v>
      </c>
      <c r="B2" s="2"/>
      <c r="C2" s="2"/>
      <c r="D2" s="2"/>
      <c r="E2" s="2"/>
      <c r="F2" s="2"/>
      <c r="G2" s="2"/>
      <c r="H2" s="2">
        <v>8</v>
      </c>
      <c r="I2" s="2">
        <v>8</v>
      </c>
      <c r="J2" s="2">
        <v>8</v>
      </c>
      <c r="K2" s="2">
        <v>8</v>
      </c>
      <c r="L2" s="2">
        <v>8</v>
      </c>
      <c r="M2" s="2">
        <v>8</v>
      </c>
      <c r="N2" s="2">
        <v>8</v>
      </c>
    </row>
    <row r="3" spans="1:20" ht="42.75" x14ac:dyDescent="0.25">
      <c r="A3" s="25" t="s">
        <v>2</v>
      </c>
      <c r="B3" s="26" t="s">
        <v>3</v>
      </c>
      <c r="C3" s="26" t="s">
        <v>4</v>
      </c>
      <c r="D3" s="25" t="s">
        <v>22</v>
      </c>
      <c r="E3" s="25" t="s">
        <v>120</v>
      </c>
      <c r="F3" s="26" t="s">
        <v>5</v>
      </c>
      <c r="G3" s="26" t="s">
        <v>6</v>
      </c>
      <c r="H3" s="26" t="s">
        <v>15</v>
      </c>
      <c r="I3" s="26" t="s">
        <v>23</v>
      </c>
      <c r="J3" s="26" t="s">
        <v>24</v>
      </c>
      <c r="K3" s="25" t="s">
        <v>25</v>
      </c>
      <c r="L3" s="25" t="s">
        <v>26</v>
      </c>
      <c r="M3" s="25" t="s">
        <v>21</v>
      </c>
      <c r="N3" s="25" t="s">
        <v>20</v>
      </c>
    </row>
    <row r="4" spans="1:20" x14ac:dyDescent="0.25">
      <c r="A4" s="35" t="s">
        <v>124</v>
      </c>
      <c r="B4" s="36">
        <v>12001609</v>
      </c>
      <c r="C4" s="36">
        <v>1</v>
      </c>
      <c r="D4" s="39" t="s">
        <v>125</v>
      </c>
      <c r="E4" s="36"/>
      <c r="F4" s="39" t="s">
        <v>128</v>
      </c>
      <c r="G4" s="36">
        <v>2022</v>
      </c>
      <c r="H4" s="37">
        <v>936949</v>
      </c>
      <c r="I4" s="37">
        <v>5228969.1372694476</v>
      </c>
      <c r="J4" s="37">
        <v>1020064.86925</v>
      </c>
      <c r="K4" s="37">
        <v>0</v>
      </c>
      <c r="L4" s="37">
        <v>4208904.2680194471</v>
      </c>
      <c r="M4" s="40">
        <v>3.5000000000000003E-2</v>
      </c>
      <c r="N4" s="40">
        <v>3.6</v>
      </c>
      <c r="O4" s="40"/>
      <c r="P4" s="14"/>
      <c r="Q4" s="14"/>
      <c r="R4" s="14"/>
      <c r="S4" s="14"/>
      <c r="T4" s="14"/>
    </row>
    <row r="5" spans="1:20" x14ac:dyDescent="0.25">
      <c r="A5" s="35" t="s">
        <v>124</v>
      </c>
      <c r="B5" s="36">
        <v>12001609</v>
      </c>
      <c r="C5" s="36">
        <v>1</v>
      </c>
      <c r="D5" s="39" t="s">
        <v>125</v>
      </c>
      <c r="E5" s="36"/>
      <c r="F5" s="38" t="s">
        <v>126</v>
      </c>
      <c r="G5" s="36">
        <v>2023</v>
      </c>
      <c r="H5" s="37"/>
      <c r="I5" s="37"/>
      <c r="J5" s="37"/>
      <c r="K5" s="37"/>
      <c r="L5" s="37"/>
      <c r="M5" s="40"/>
      <c r="N5" s="37"/>
      <c r="O5" s="34"/>
    </row>
    <row r="6" spans="1:20" x14ac:dyDescent="0.25">
      <c r="A6" s="35" t="s">
        <v>124</v>
      </c>
      <c r="B6" s="36">
        <v>12001609</v>
      </c>
      <c r="C6" s="36">
        <v>1</v>
      </c>
      <c r="D6" s="39" t="s">
        <v>125</v>
      </c>
      <c r="E6" s="36"/>
      <c r="F6" s="38" t="s">
        <v>126</v>
      </c>
      <c r="G6" s="36">
        <v>2024</v>
      </c>
      <c r="H6" s="37"/>
      <c r="I6" s="37"/>
      <c r="J6" s="37"/>
      <c r="K6" s="37"/>
      <c r="L6" s="37"/>
      <c r="M6" s="40"/>
      <c r="N6" s="37"/>
      <c r="O6" s="34"/>
    </row>
    <row r="7" spans="1:20" x14ac:dyDescent="0.25">
      <c r="A7" s="78" t="s">
        <v>129</v>
      </c>
      <c r="B7" s="79">
        <v>12001498</v>
      </c>
      <c r="C7" s="79">
        <v>1</v>
      </c>
      <c r="D7" s="82" t="s">
        <v>125</v>
      </c>
      <c r="E7" s="79"/>
      <c r="F7" s="82" t="s">
        <v>128</v>
      </c>
      <c r="G7" s="79">
        <v>2022</v>
      </c>
      <c r="H7" s="80">
        <v>5382869</v>
      </c>
      <c r="I7" s="80">
        <v>24880173.080024067</v>
      </c>
      <c r="J7" s="80">
        <v>3419318.7165599996</v>
      </c>
      <c r="K7" s="80">
        <v>3120528.5149999997</v>
      </c>
      <c r="L7" s="80">
        <v>18340325.848464068</v>
      </c>
      <c r="M7" s="83">
        <v>3.5000000000000003E-2</v>
      </c>
      <c r="N7" s="83">
        <v>4.55</v>
      </c>
      <c r="O7" s="83"/>
    </row>
    <row r="8" spans="1:20" x14ac:dyDescent="0.25">
      <c r="A8" s="78" t="s">
        <v>129</v>
      </c>
      <c r="B8" s="79">
        <v>12001498</v>
      </c>
      <c r="C8" s="79">
        <v>1</v>
      </c>
      <c r="D8" s="82" t="s">
        <v>125</v>
      </c>
      <c r="E8" s="79"/>
      <c r="F8" s="81" t="s">
        <v>130</v>
      </c>
      <c r="G8" s="79">
        <v>2023</v>
      </c>
      <c r="H8" s="80"/>
      <c r="I8" s="80"/>
      <c r="J8" s="80"/>
      <c r="K8" s="80"/>
      <c r="L8" s="80"/>
      <c r="M8" s="83"/>
      <c r="N8" s="80"/>
      <c r="O8" s="77"/>
    </row>
    <row r="9" spans="1:20" x14ac:dyDescent="0.25">
      <c r="A9" s="78" t="s">
        <v>129</v>
      </c>
      <c r="B9" s="79">
        <v>12001498</v>
      </c>
      <c r="C9" s="79">
        <v>1</v>
      </c>
      <c r="D9" s="82" t="s">
        <v>125</v>
      </c>
      <c r="E9" s="79"/>
      <c r="F9" s="81" t="s">
        <v>130</v>
      </c>
      <c r="G9" s="79">
        <v>2024</v>
      </c>
      <c r="H9" s="80"/>
      <c r="I9" s="80"/>
      <c r="J9" s="80"/>
      <c r="K9" s="80"/>
      <c r="L9" s="80"/>
      <c r="M9" s="83"/>
      <c r="N9" s="80"/>
      <c r="O9" s="77"/>
    </row>
    <row r="10" spans="1:20" x14ac:dyDescent="0.25">
      <c r="A10" s="89" t="s">
        <v>136</v>
      </c>
      <c r="B10" s="90">
        <v>12001249</v>
      </c>
      <c r="C10" s="90">
        <v>1</v>
      </c>
      <c r="D10" s="93" t="s">
        <v>125</v>
      </c>
      <c r="E10" s="90"/>
      <c r="F10" s="93" t="s">
        <v>130</v>
      </c>
      <c r="G10" s="90">
        <v>2022</v>
      </c>
      <c r="H10" s="91">
        <v>21533738</v>
      </c>
      <c r="I10" s="91">
        <v>99425290</v>
      </c>
      <c r="J10" s="91">
        <v>22261935</v>
      </c>
      <c r="K10" s="91"/>
      <c r="L10" s="91">
        <v>77163355</v>
      </c>
      <c r="M10" s="94">
        <v>3.5000000000000003E-2</v>
      </c>
      <c r="N10" s="91">
        <v>385</v>
      </c>
    </row>
    <row r="11" spans="1:20" x14ac:dyDescent="0.25">
      <c r="A11" s="89" t="s">
        <v>136</v>
      </c>
      <c r="B11" s="90">
        <v>12001249</v>
      </c>
      <c r="C11" s="90">
        <v>1</v>
      </c>
      <c r="D11" s="93" t="s">
        <v>125</v>
      </c>
      <c r="E11" s="90"/>
      <c r="F11" s="92" t="s">
        <v>130</v>
      </c>
      <c r="G11" s="90">
        <v>2023</v>
      </c>
      <c r="H11" s="91">
        <v>22306737</v>
      </c>
      <c r="I11" s="91">
        <v>92286539</v>
      </c>
      <c r="J11" s="91">
        <v>18223583</v>
      </c>
      <c r="K11" s="91"/>
      <c r="L11" s="91">
        <v>74062955</v>
      </c>
      <c r="M11" s="94">
        <v>3.5000000000000003E-2</v>
      </c>
      <c r="N11" s="91">
        <v>420</v>
      </c>
    </row>
    <row r="12" spans="1:20" x14ac:dyDescent="0.25">
      <c r="A12" s="89" t="s">
        <v>136</v>
      </c>
      <c r="B12" s="90">
        <v>12001249</v>
      </c>
      <c r="C12" s="90">
        <v>1</v>
      </c>
      <c r="D12" s="93" t="s">
        <v>125</v>
      </c>
      <c r="E12" s="90"/>
      <c r="F12" s="92" t="s">
        <v>130</v>
      </c>
      <c r="G12" s="90">
        <v>2024</v>
      </c>
      <c r="H12" s="91">
        <v>22306737</v>
      </c>
      <c r="I12" s="91">
        <v>92286539</v>
      </c>
      <c r="J12" s="91">
        <v>18223583</v>
      </c>
      <c r="K12" s="91"/>
      <c r="L12" s="91">
        <v>74062955</v>
      </c>
      <c r="M12" s="94">
        <v>3.5000000000000003E-2</v>
      </c>
      <c r="N12" s="91">
        <v>420</v>
      </c>
    </row>
    <row r="13" spans="1:20" x14ac:dyDescent="0.25">
      <c r="A13" s="101" t="s">
        <v>131</v>
      </c>
      <c r="B13" s="102">
        <v>12003143</v>
      </c>
      <c r="C13" s="102">
        <v>1</v>
      </c>
      <c r="D13" s="105" t="s">
        <v>125</v>
      </c>
      <c r="E13" s="102"/>
      <c r="F13" s="105" t="s">
        <v>130</v>
      </c>
      <c r="G13" s="102">
        <v>2022</v>
      </c>
      <c r="H13" s="103">
        <v>3416133</v>
      </c>
      <c r="I13" s="103">
        <v>7010660</v>
      </c>
      <c r="J13" s="103">
        <v>249391</v>
      </c>
      <c r="K13" s="103">
        <v>3250000</v>
      </c>
      <c r="L13" s="103">
        <v>3511269</v>
      </c>
      <c r="M13" s="107">
        <v>3.5000000000000003E-2</v>
      </c>
      <c r="N13" s="103">
        <v>370</v>
      </c>
    </row>
    <row r="14" spans="1:20" x14ac:dyDescent="0.25">
      <c r="A14" s="101" t="s">
        <v>132</v>
      </c>
      <c r="B14" s="102">
        <v>12003143</v>
      </c>
      <c r="C14" s="102"/>
      <c r="D14" s="105" t="s">
        <v>133</v>
      </c>
      <c r="E14" s="102">
        <v>1</v>
      </c>
      <c r="F14" s="104" t="s">
        <v>130</v>
      </c>
      <c r="G14" s="102">
        <v>2022</v>
      </c>
      <c r="H14" s="103">
        <v>159827</v>
      </c>
      <c r="I14" s="103">
        <v>1493363</v>
      </c>
      <c r="J14" s="103">
        <v>0</v>
      </c>
      <c r="K14" s="103">
        <v>0</v>
      </c>
      <c r="L14" s="103">
        <v>1493363</v>
      </c>
      <c r="M14" s="107">
        <v>3.5000000000000003E-2</v>
      </c>
      <c r="N14" s="103">
        <v>400</v>
      </c>
    </row>
    <row r="15" spans="1:20" x14ac:dyDescent="0.25">
      <c r="A15" s="101" t="s">
        <v>134</v>
      </c>
      <c r="B15" s="102">
        <v>12003143</v>
      </c>
      <c r="C15" s="102"/>
      <c r="D15" s="105" t="s">
        <v>133</v>
      </c>
      <c r="E15" s="102">
        <v>2</v>
      </c>
      <c r="F15" s="105" t="s">
        <v>130</v>
      </c>
      <c r="G15" s="102">
        <v>2022</v>
      </c>
      <c r="H15" s="103">
        <v>66539</v>
      </c>
      <c r="I15" s="103">
        <v>870430</v>
      </c>
      <c r="J15" s="103">
        <v>0</v>
      </c>
      <c r="K15" s="103">
        <v>0</v>
      </c>
      <c r="L15" s="103">
        <v>870430</v>
      </c>
      <c r="M15" s="107">
        <v>3.5000000000000003E-2</v>
      </c>
      <c r="N15" s="103">
        <v>400</v>
      </c>
    </row>
    <row r="16" spans="1:20" x14ac:dyDescent="0.25">
      <c r="A16" s="100" t="s">
        <v>135</v>
      </c>
      <c r="B16" s="102">
        <v>12003413</v>
      </c>
      <c r="C16" s="100"/>
      <c r="D16" s="105" t="s">
        <v>133</v>
      </c>
      <c r="E16" s="102">
        <v>3</v>
      </c>
      <c r="F16" s="104" t="s">
        <v>130</v>
      </c>
      <c r="G16" s="102">
        <v>2022</v>
      </c>
      <c r="H16" s="103">
        <v>11728</v>
      </c>
      <c r="I16" s="103">
        <v>153683</v>
      </c>
      <c r="J16" s="103">
        <v>0</v>
      </c>
      <c r="K16" s="103">
        <v>0</v>
      </c>
      <c r="L16" s="103">
        <v>153683</v>
      </c>
      <c r="M16" s="107">
        <v>3.5000000000000003E-2</v>
      </c>
      <c r="N16" s="103">
        <v>400</v>
      </c>
    </row>
    <row r="17" spans="1:15" x14ac:dyDescent="0.25">
      <c r="A17" s="101" t="s">
        <v>131</v>
      </c>
      <c r="B17" s="102">
        <v>12003143</v>
      </c>
      <c r="C17" s="102">
        <v>1</v>
      </c>
      <c r="D17" s="105" t="s">
        <v>125</v>
      </c>
      <c r="E17" s="102"/>
      <c r="F17" s="105" t="s">
        <v>130</v>
      </c>
      <c r="G17" s="102">
        <v>2023</v>
      </c>
      <c r="H17" s="103"/>
      <c r="I17" s="103"/>
      <c r="J17" s="103"/>
      <c r="K17" s="103"/>
      <c r="L17" s="103"/>
      <c r="M17" s="106"/>
      <c r="N17" s="103"/>
    </row>
    <row r="18" spans="1:15" x14ac:dyDescent="0.25">
      <c r="A18" s="101" t="s">
        <v>132</v>
      </c>
      <c r="B18" s="102">
        <v>12003143</v>
      </c>
      <c r="C18" s="102"/>
      <c r="D18" s="105" t="s">
        <v>133</v>
      </c>
      <c r="E18" s="102">
        <v>1</v>
      </c>
      <c r="F18" s="104" t="s">
        <v>130</v>
      </c>
      <c r="G18" s="102">
        <v>2023</v>
      </c>
      <c r="H18" s="103"/>
      <c r="I18" s="103"/>
      <c r="J18" s="103"/>
      <c r="K18" s="103"/>
      <c r="L18" s="103"/>
      <c r="M18" s="106"/>
      <c r="N18" s="103"/>
    </row>
    <row r="19" spans="1:15" x14ac:dyDescent="0.25">
      <c r="A19" s="101" t="s">
        <v>134</v>
      </c>
      <c r="B19" s="102">
        <v>12003143</v>
      </c>
      <c r="C19" s="102"/>
      <c r="D19" s="105" t="s">
        <v>133</v>
      </c>
      <c r="E19" s="102">
        <v>2</v>
      </c>
      <c r="F19" s="105" t="s">
        <v>130</v>
      </c>
      <c r="G19" s="102">
        <v>2023</v>
      </c>
      <c r="H19" s="103"/>
      <c r="I19" s="103"/>
      <c r="J19" s="103"/>
      <c r="K19" s="103"/>
      <c r="L19" s="103"/>
      <c r="M19" s="106"/>
      <c r="N19" s="103"/>
    </row>
    <row r="20" spans="1:15" x14ac:dyDescent="0.25">
      <c r="A20" s="101" t="s">
        <v>131</v>
      </c>
      <c r="B20" s="102">
        <v>12003143</v>
      </c>
      <c r="C20" s="102">
        <v>1</v>
      </c>
      <c r="D20" s="105" t="s">
        <v>125</v>
      </c>
      <c r="E20" s="102"/>
      <c r="F20" s="105" t="s">
        <v>130</v>
      </c>
      <c r="G20" s="102">
        <v>2024</v>
      </c>
      <c r="H20" s="100"/>
      <c r="I20" s="100"/>
      <c r="J20" s="100"/>
      <c r="K20" s="100"/>
      <c r="L20" s="100"/>
      <c r="M20" s="100"/>
      <c r="N20" s="100"/>
    </row>
    <row r="21" spans="1:15" x14ac:dyDescent="0.25">
      <c r="A21" s="101" t="s">
        <v>132</v>
      </c>
      <c r="B21" s="102">
        <v>12003143</v>
      </c>
      <c r="C21" s="102"/>
      <c r="D21" s="105" t="s">
        <v>133</v>
      </c>
      <c r="E21" s="102">
        <v>1</v>
      </c>
      <c r="F21" s="104" t="s">
        <v>130</v>
      </c>
      <c r="G21" s="102">
        <v>2024</v>
      </c>
      <c r="H21" s="100"/>
      <c r="I21" s="100"/>
      <c r="J21" s="100"/>
      <c r="K21" s="100"/>
      <c r="L21" s="100"/>
      <c r="M21" s="100"/>
      <c r="N21" s="100"/>
    </row>
    <row r="22" spans="1:15" x14ac:dyDescent="0.25">
      <c r="A22" s="101" t="s">
        <v>134</v>
      </c>
      <c r="B22" s="102">
        <v>12003143</v>
      </c>
      <c r="C22" s="102"/>
      <c r="D22" s="105" t="s">
        <v>133</v>
      </c>
      <c r="E22" s="102">
        <v>2</v>
      </c>
      <c r="F22" s="105" t="s">
        <v>130</v>
      </c>
      <c r="G22" s="102">
        <v>2024</v>
      </c>
      <c r="H22" s="100"/>
      <c r="I22" s="100"/>
      <c r="J22" s="100"/>
      <c r="K22" s="100"/>
      <c r="L22" s="100"/>
      <c r="M22" s="100"/>
      <c r="N22" s="100"/>
    </row>
    <row r="23" spans="1:15" x14ac:dyDescent="0.25">
      <c r="A23" s="108" t="s">
        <v>137</v>
      </c>
      <c r="B23" s="109">
        <v>12000764</v>
      </c>
      <c r="C23" s="109">
        <v>1</v>
      </c>
      <c r="D23" s="112" t="s">
        <v>125</v>
      </c>
      <c r="E23" s="109"/>
      <c r="F23" s="112" t="s">
        <v>130</v>
      </c>
      <c r="G23" s="109">
        <v>2022</v>
      </c>
      <c r="H23" s="110">
        <v>915933</v>
      </c>
      <c r="I23" s="110">
        <v>5284480</v>
      </c>
      <c r="J23" s="110">
        <v>2513539</v>
      </c>
      <c r="K23" s="110"/>
      <c r="L23" s="110">
        <v>2770941</v>
      </c>
      <c r="M23" s="113">
        <v>3.5000000000000003E-2</v>
      </c>
      <c r="N23" s="110">
        <v>360</v>
      </c>
    </row>
    <row r="24" spans="1:15" x14ac:dyDescent="0.25">
      <c r="A24" s="108" t="s">
        <v>137</v>
      </c>
      <c r="B24" s="109">
        <v>12000764</v>
      </c>
      <c r="C24" s="109">
        <v>1</v>
      </c>
      <c r="D24" s="112" t="s">
        <v>125</v>
      </c>
      <c r="E24" s="109"/>
      <c r="F24" s="111" t="s">
        <v>126</v>
      </c>
      <c r="G24" s="109">
        <v>2023</v>
      </c>
      <c r="H24" s="110">
        <v>924960</v>
      </c>
      <c r="I24" s="110">
        <v>4955546</v>
      </c>
      <c r="J24" s="110">
        <v>1893410</v>
      </c>
      <c r="K24" s="110"/>
      <c r="L24" s="110">
        <v>3062136</v>
      </c>
      <c r="M24" s="113">
        <v>3.5000000000000003E-2</v>
      </c>
      <c r="N24" s="110">
        <v>380</v>
      </c>
    </row>
    <row r="25" spans="1:15" x14ac:dyDescent="0.25">
      <c r="A25" s="108" t="s">
        <v>137</v>
      </c>
      <c r="B25" s="109">
        <v>12000764</v>
      </c>
      <c r="C25" s="109">
        <v>1</v>
      </c>
      <c r="D25" s="112" t="s">
        <v>125</v>
      </c>
      <c r="E25" s="109"/>
      <c r="F25" s="112" t="s">
        <v>126</v>
      </c>
      <c r="G25" s="109">
        <v>2024</v>
      </c>
      <c r="H25" s="110">
        <v>924960</v>
      </c>
      <c r="I25" s="110">
        <v>4955546</v>
      </c>
      <c r="J25" s="110">
        <v>1893410</v>
      </c>
      <c r="K25" s="110"/>
      <c r="L25" s="110">
        <v>3062136</v>
      </c>
      <c r="M25" s="113">
        <v>3.5000000000000003E-2</v>
      </c>
      <c r="N25" s="110">
        <v>380</v>
      </c>
    </row>
    <row r="26" spans="1:15" x14ac:dyDescent="0.25">
      <c r="A26" s="143" t="s">
        <v>139</v>
      </c>
      <c r="B26" s="144">
        <v>12001512</v>
      </c>
      <c r="C26" s="144">
        <v>1</v>
      </c>
      <c r="D26" s="147" t="s">
        <v>125</v>
      </c>
      <c r="E26" s="144"/>
      <c r="F26" s="147" t="s">
        <v>128</v>
      </c>
      <c r="G26" s="144">
        <v>2022</v>
      </c>
      <c r="H26" s="145">
        <v>4452111</v>
      </c>
      <c r="I26" s="145">
        <v>18247084.433353513</v>
      </c>
      <c r="J26" s="145">
        <v>4836951.7134487676</v>
      </c>
      <c r="K26" s="145">
        <v>625000</v>
      </c>
      <c r="L26" s="145">
        <v>12785132.719904747</v>
      </c>
      <c r="M26" s="148">
        <v>0</v>
      </c>
      <c r="N26" s="148">
        <v>4.5999999999999996</v>
      </c>
      <c r="O26" s="148"/>
    </row>
    <row r="27" spans="1:15" x14ac:dyDescent="0.25">
      <c r="A27" s="143" t="s">
        <v>139</v>
      </c>
      <c r="B27" s="144">
        <v>12001512</v>
      </c>
      <c r="C27" s="144">
        <v>1</v>
      </c>
      <c r="D27" s="147" t="s">
        <v>125</v>
      </c>
      <c r="E27" s="144"/>
      <c r="F27" s="146" t="s">
        <v>126</v>
      </c>
      <c r="G27" s="144">
        <v>2023</v>
      </c>
      <c r="H27" s="145"/>
      <c r="I27" s="145"/>
      <c r="J27" s="145"/>
      <c r="K27" s="145"/>
      <c r="L27" s="145"/>
      <c r="M27" s="148"/>
      <c r="N27" s="145"/>
      <c r="O27" s="142"/>
    </row>
    <row r="28" spans="1:15" x14ac:dyDescent="0.25">
      <c r="A28" s="143" t="s">
        <v>139</v>
      </c>
      <c r="B28" s="144">
        <v>12001512</v>
      </c>
      <c r="C28" s="144">
        <v>1</v>
      </c>
      <c r="D28" s="147" t="s">
        <v>125</v>
      </c>
      <c r="E28" s="144"/>
      <c r="F28" s="146" t="s">
        <v>126</v>
      </c>
      <c r="G28" s="144">
        <v>2024</v>
      </c>
      <c r="H28" s="145"/>
      <c r="I28" s="145"/>
      <c r="J28" s="145"/>
      <c r="K28" s="145"/>
      <c r="L28" s="145"/>
      <c r="M28" s="148"/>
      <c r="N28" s="145"/>
      <c r="O28" s="142"/>
    </row>
    <row r="29" spans="1:15" x14ac:dyDescent="0.25">
      <c r="A29" s="182" t="s">
        <v>141</v>
      </c>
      <c r="B29" s="183">
        <v>12000313</v>
      </c>
      <c r="C29" s="183">
        <v>1</v>
      </c>
      <c r="D29" s="186" t="s">
        <v>125</v>
      </c>
      <c r="E29" s="183"/>
      <c r="F29" s="186" t="s">
        <v>126</v>
      </c>
      <c r="G29" s="183">
        <v>2022</v>
      </c>
      <c r="H29" s="184">
        <v>3562438</v>
      </c>
      <c r="I29" s="184">
        <v>15361599</v>
      </c>
      <c r="J29" s="184">
        <v>3599029</v>
      </c>
      <c r="K29" s="184">
        <v>1218969</v>
      </c>
      <c r="L29" s="184">
        <v>11762570</v>
      </c>
      <c r="M29" s="187">
        <v>3.5000000000000003E-2</v>
      </c>
      <c r="N29" s="184">
        <v>410</v>
      </c>
    </row>
    <row r="30" spans="1:15" x14ac:dyDescent="0.25">
      <c r="A30" s="182" t="s">
        <v>141</v>
      </c>
      <c r="B30" s="183">
        <v>12000313</v>
      </c>
      <c r="C30" s="183">
        <v>1</v>
      </c>
      <c r="D30" s="186" t="s">
        <v>125</v>
      </c>
      <c r="E30" s="183"/>
      <c r="F30" s="185" t="s">
        <v>126</v>
      </c>
      <c r="G30" s="183">
        <v>2023</v>
      </c>
      <c r="H30" s="184"/>
      <c r="I30" s="184"/>
      <c r="J30" s="184"/>
      <c r="K30" s="184"/>
      <c r="L30" s="184"/>
      <c r="M30" s="187">
        <v>3.5000000000000003E-2</v>
      </c>
      <c r="N30" s="184">
        <v>409.99999999999994</v>
      </c>
    </row>
    <row r="31" spans="1:15" x14ac:dyDescent="0.25">
      <c r="A31" s="182" t="s">
        <v>141</v>
      </c>
      <c r="B31" s="183">
        <v>12000313</v>
      </c>
      <c r="C31" s="183">
        <v>1</v>
      </c>
      <c r="D31" s="186" t="s">
        <v>125</v>
      </c>
      <c r="E31" s="183"/>
      <c r="F31" s="185" t="s">
        <v>126</v>
      </c>
      <c r="G31" s="183">
        <v>2024</v>
      </c>
      <c r="H31" s="184"/>
      <c r="I31" s="184"/>
      <c r="J31" s="184"/>
      <c r="K31" s="184"/>
      <c r="L31" s="184"/>
      <c r="M31" s="187">
        <v>3.5000000000000003E-2</v>
      </c>
      <c r="N31" s="184">
        <v>409.99999999999994</v>
      </c>
    </row>
    <row r="32" spans="1:15" x14ac:dyDescent="0.25">
      <c r="A32" s="210" t="s">
        <v>142</v>
      </c>
      <c r="B32" s="211">
        <v>12000640</v>
      </c>
      <c r="C32" s="211">
        <v>1</v>
      </c>
      <c r="D32" s="214" t="s">
        <v>125</v>
      </c>
      <c r="E32" s="211"/>
      <c r="F32" s="214" t="s">
        <v>128</v>
      </c>
      <c r="G32" s="211">
        <v>2022</v>
      </c>
      <c r="H32" s="212">
        <v>3090234</v>
      </c>
      <c r="I32" s="212">
        <v>9842320</v>
      </c>
      <c r="J32" s="212">
        <v>3192816.4178078854</v>
      </c>
      <c r="K32" s="212">
        <v>0</v>
      </c>
      <c r="L32" s="212">
        <v>6649503.5821921146</v>
      </c>
      <c r="M32" s="215">
        <v>3.5000000000000003E-2</v>
      </c>
      <c r="N32" s="215">
        <v>4</v>
      </c>
      <c r="O32" s="215"/>
    </row>
    <row r="33" spans="1:15" x14ac:dyDescent="0.25">
      <c r="A33" s="210" t="s">
        <v>142</v>
      </c>
      <c r="B33" s="211">
        <v>12000640</v>
      </c>
      <c r="C33" s="211">
        <v>1</v>
      </c>
      <c r="D33" s="214" t="s">
        <v>125</v>
      </c>
      <c r="E33" s="211"/>
      <c r="F33" s="213" t="s">
        <v>126</v>
      </c>
      <c r="G33" s="211">
        <v>2023</v>
      </c>
      <c r="H33" s="212"/>
      <c r="I33" s="212"/>
      <c r="J33" s="212"/>
      <c r="K33" s="212"/>
      <c r="L33" s="212"/>
      <c r="M33" s="215"/>
      <c r="N33" s="212"/>
      <c r="O33" s="209"/>
    </row>
    <row r="34" spans="1:15" x14ac:dyDescent="0.25">
      <c r="A34" s="210" t="s">
        <v>142</v>
      </c>
      <c r="B34" s="211">
        <v>12000640</v>
      </c>
      <c r="C34" s="211">
        <v>1</v>
      </c>
      <c r="D34" s="214" t="s">
        <v>125</v>
      </c>
      <c r="E34" s="211"/>
      <c r="F34" s="213" t="s">
        <v>126</v>
      </c>
      <c r="G34" s="211">
        <v>2024</v>
      </c>
      <c r="H34" s="212"/>
      <c r="I34" s="212"/>
      <c r="J34" s="212"/>
      <c r="K34" s="212"/>
      <c r="L34" s="212"/>
      <c r="M34" s="215"/>
      <c r="N34" s="212"/>
      <c r="O34" s="209"/>
    </row>
    <row r="35" spans="1:15" x14ac:dyDescent="0.25">
      <c r="A35" s="237" t="s">
        <v>143</v>
      </c>
      <c r="B35" s="238">
        <v>12001199</v>
      </c>
      <c r="C35" s="238">
        <v>1</v>
      </c>
      <c r="D35" s="241" t="s">
        <v>125</v>
      </c>
      <c r="E35" s="238"/>
      <c r="F35" s="241" t="s">
        <v>130</v>
      </c>
      <c r="G35" s="238">
        <v>2022</v>
      </c>
      <c r="H35" s="239">
        <v>5932697</v>
      </c>
      <c r="I35" s="239">
        <v>26571572.972105682</v>
      </c>
      <c r="J35" s="239">
        <v>6246551.1027647294</v>
      </c>
      <c r="K35" s="239">
        <v>935683.45004999998</v>
      </c>
      <c r="L35" s="239">
        <v>19389338.419290952</v>
      </c>
      <c r="M35" s="242">
        <v>3.5000000000000003E-2</v>
      </c>
      <c r="N35" s="242">
        <v>4.0999999999999996</v>
      </c>
      <c r="O35" s="242"/>
    </row>
    <row r="36" spans="1:15" x14ac:dyDescent="0.25">
      <c r="A36" s="237" t="s">
        <v>143</v>
      </c>
      <c r="B36" s="238">
        <v>12001199</v>
      </c>
      <c r="C36" s="238">
        <v>1</v>
      </c>
      <c r="D36" s="241" t="s">
        <v>125</v>
      </c>
      <c r="E36" s="238"/>
      <c r="F36" s="240" t="s">
        <v>130</v>
      </c>
      <c r="G36" s="238">
        <v>2023</v>
      </c>
      <c r="H36" s="239"/>
      <c r="I36" s="239"/>
      <c r="J36" s="239"/>
      <c r="K36" s="239"/>
      <c r="L36" s="239"/>
      <c r="M36" s="242">
        <v>3.5000000000000003E-2</v>
      </c>
      <c r="N36" s="242">
        <v>4.0999999999999996</v>
      </c>
      <c r="O36" s="236"/>
    </row>
    <row r="37" spans="1:15" x14ac:dyDescent="0.25">
      <c r="A37" s="237" t="s">
        <v>143</v>
      </c>
      <c r="B37" s="238">
        <v>12001199</v>
      </c>
      <c r="C37" s="238">
        <v>1</v>
      </c>
      <c r="D37" s="241" t="s">
        <v>125</v>
      </c>
      <c r="E37" s="238"/>
      <c r="F37" s="240" t="s">
        <v>130</v>
      </c>
      <c r="G37" s="238">
        <v>2024</v>
      </c>
      <c r="H37" s="239"/>
      <c r="I37" s="239"/>
      <c r="J37" s="239"/>
      <c r="K37" s="239"/>
      <c r="L37" s="239"/>
      <c r="M37" s="242"/>
      <c r="N37" s="239"/>
      <c r="O37" s="236"/>
    </row>
    <row r="38" spans="1:15" x14ac:dyDescent="0.25">
      <c r="A38" s="249" t="s">
        <v>144</v>
      </c>
      <c r="B38" s="250">
        <v>12001552</v>
      </c>
      <c r="C38" s="250">
        <v>1</v>
      </c>
      <c r="D38" s="253" t="s">
        <v>125</v>
      </c>
      <c r="E38" s="250"/>
      <c r="F38" s="253" t="s">
        <v>130</v>
      </c>
      <c r="G38" s="250">
        <v>2022</v>
      </c>
      <c r="H38" s="251">
        <v>7697308</v>
      </c>
      <c r="I38" s="251">
        <v>29467959</v>
      </c>
      <c r="J38" s="251">
        <v>4737937.1402500002</v>
      </c>
      <c r="K38" s="251">
        <v>1089108.6425000001</v>
      </c>
      <c r="L38" s="251">
        <v>23640913.217249997</v>
      </c>
      <c r="M38" s="254">
        <v>3.5000000000000003E-2</v>
      </c>
      <c r="N38" s="254">
        <v>4.05</v>
      </c>
      <c r="O38" s="254"/>
    </row>
    <row r="39" spans="1:15" x14ac:dyDescent="0.25">
      <c r="A39" s="249" t="s">
        <v>144</v>
      </c>
      <c r="B39" s="250">
        <v>12001552</v>
      </c>
      <c r="C39" s="250">
        <v>1</v>
      </c>
      <c r="D39" s="253" t="s">
        <v>125</v>
      </c>
      <c r="E39" s="250"/>
      <c r="F39" s="252" t="s">
        <v>130</v>
      </c>
      <c r="G39" s="250">
        <v>2023</v>
      </c>
      <c r="H39" s="251"/>
      <c r="I39" s="251"/>
      <c r="J39" s="251"/>
      <c r="K39" s="251"/>
      <c r="L39" s="251"/>
      <c r="M39" s="254">
        <v>3.5000000000000003E-2</v>
      </c>
      <c r="N39" s="254">
        <v>4.05</v>
      </c>
      <c r="O39" s="248"/>
    </row>
    <row r="40" spans="1:15" x14ac:dyDescent="0.25">
      <c r="A40" s="249" t="s">
        <v>144</v>
      </c>
      <c r="B40" s="250">
        <v>12001552</v>
      </c>
      <c r="C40" s="250">
        <v>1</v>
      </c>
      <c r="D40" s="253" t="s">
        <v>125</v>
      </c>
      <c r="E40" s="250"/>
      <c r="F40" s="252" t="s">
        <v>130</v>
      </c>
      <c r="G40" s="250">
        <v>2024</v>
      </c>
      <c r="H40" s="251"/>
      <c r="I40" s="251"/>
      <c r="J40" s="251"/>
      <c r="K40" s="251"/>
      <c r="L40" s="251"/>
      <c r="M40" s="254">
        <v>3.5000000000000003E-2</v>
      </c>
      <c r="N40" s="254">
        <v>4.05</v>
      </c>
      <c r="O40" s="248"/>
    </row>
    <row r="41" spans="1:15" x14ac:dyDescent="0.25">
      <c r="A41" s="277" t="s">
        <v>145</v>
      </c>
      <c r="B41" s="278">
        <v>12000218</v>
      </c>
      <c r="C41" s="278">
        <v>1</v>
      </c>
      <c r="D41" s="281" t="s">
        <v>125</v>
      </c>
      <c r="E41" s="278"/>
      <c r="F41" s="281" t="s">
        <v>130</v>
      </c>
      <c r="G41" s="278">
        <v>2022</v>
      </c>
      <c r="H41" s="279">
        <v>6300131</v>
      </c>
      <c r="I41" s="279">
        <v>19879632</v>
      </c>
      <c r="J41" s="279">
        <v>7445620</v>
      </c>
      <c r="K41" s="279">
        <v>1629985</v>
      </c>
      <c r="L41" s="279">
        <v>10804027</v>
      </c>
      <c r="M41" s="282">
        <v>3.5000000000000003E-2</v>
      </c>
      <c r="N41" s="282">
        <v>4.2</v>
      </c>
      <c r="O41" s="282"/>
    </row>
    <row r="42" spans="1:15" x14ac:dyDescent="0.25">
      <c r="A42" s="277" t="s">
        <v>145</v>
      </c>
      <c r="B42" s="278">
        <v>12000218</v>
      </c>
      <c r="C42" s="278">
        <v>1</v>
      </c>
      <c r="D42" s="281" t="s">
        <v>125</v>
      </c>
      <c r="E42" s="278"/>
      <c r="F42" s="280" t="s">
        <v>130</v>
      </c>
      <c r="G42" s="278">
        <v>2023</v>
      </c>
      <c r="H42" s="279"/>
      <c r="I42" s="279"/>
      <c r="J42" s="279"/>
      <c r="K42" s="279"/>
      <c r="L42" s="279"/>
      <c r="M42" s="282">
        <v>3.5000000000000003E-2</v>
      </c>
      <c r="N42" s="282">
        <v>4.2</v>
      </c>
      <c r="O42" s="276"/>
    </row>
    <row r="43" spans="1:15" x14ac:dyDescent="0.25">
      <c r="A43" s="277" t="s">
        <v>145</v>
      </c>
      <c r="B43" s="278">
        <v>12000218</v>
      </c>
      <c r="C43" s="278">
        <v>1</v>
      </c>
      <c r="D43" s="281" t="s">
        <v>125</v>
      </c>
      <c r="E43" s="278"/>
      <c r="F43" s="280" t="s">
        <v>130</v>
      </c>
      <c r="G43" s="278">
        <v>2024</v>
      </c>
      <c r="H43" s="279"/>
      <c r="I43" s="279"/>
      <c r="J43" s="279"/>
      <c r="K43" s="279"/>
      <c r="L43" s="279"/>
      <c r="M43" s="282">
        <v>3.5000000000000003E-2</v>
      </c>
      <c r="N43" s="282">
        <v>4.2</v>
      </c>
      <c r="O43" s="276"/>
    </row>
    <row r="44" spans="1:15" x14ac:dyDescent="0.25">
      <c r="A44" s="302" t="s">
        <v>147</v>
      </c>
      <c r="B44" s="470">
        <v>12000153</v>
      </c>
      <c r="C44" s="470">
        <v>1</v>
      </c>
      <c r="D44" s="305" t="s">
        <v>125</v>
      </c>
      <c r="E44" s="303"/>
      <c r="F44" s="305" t="s">
        <v>126</v>
      </c>
      <c r="G44" s="303">
        <v>2022</v>
      </c>
      <c r="H44" s="304">
        <v>5415213</v>
      </c>
      <c r="I44" s="304">
        <v>18358163</v>
      </c>
      <c r="J44" s="304">
        <v>11385394</v>
      </c>
      <c r="K44" s="304"/>
      <c r="L44" s="304">
        <v>6972769</v>
      </c>
      <c r="M44" s="306">
        <v>3.5000000000000003E-2</v>
      </c>
      <c r="N44" s="304">
        <v>440</v>
      </c>
    </row>
    <row r="45" spans="1:15" x14ac:dyDescent="0.25">
      <c r="A45" s="302" t="s">
        <v>147</v>
      </c>
      <c r="B45" s="470">
        <v>12000153</v>
      </c>
      <c r="C45" s="470">
        <v>1</v>
      </c>
      <c r="D45" s="305" t="s">
        <v>125</v>
      </c>
      <c r="E45" s="303"/>
      <c r="F45" s="305" t="s">
        <v>126</v>
      </c>
      <c r="G45" s="303">
        <v>2023</v>
      </c>
      <c r="H45" s="304"/>
      <c r="I45" s="304"/>
      <c r="J45" s="304"/>
      <c r="K45" s="304"/>
      <c r="L45" s="304"/>
      <c r="M45" s="306">
        <v>3.5000000000000003E-2</v>
      </c>
      <c r="N45" s="304">
        <v>440</v>
      </c>
    </row>
    <row r="46" spans="1:15" x14ac:dyDescent="0.25">
      <c r="A46" s="302" t="s">
        <v>147</v>
      </c>
      <c r="B46" s="470">
        <v>12000153</v>
      </c>
      <c r="C46" s="470">
        <v>1</v>
      </c>
      <c r="D46" s="305" t="s">
        <v>125</v>
      </c>
      <c r="E46" s="303"/>
      <c r="F46" s="305" t="s">
        <v>126</v>
      </c>
      <c r="G46" s="303">
        <v>2024</v>
      </c>
      <c r="H46" s="304"/>
      <c r="I46" s="304"/>
      <c r="J46" s="304"/>
      <c r="K46" s="304"/>
      <c r="L46" s="304"/>
      <c r="M46" s="306">
        <v>3.5000000000000003E-2</v>
      </c>
      <c r="N46" s="304">
        <v>440</v>
      </c>
    </row>
    <row r="47" spans="1:15" x14ac:dyDescent="0.25">
      <c r="A47" s="329" t="s">
        <v>148</v>
      </c>
      <c r="B47" s="330">
        <v>12000918</v>
      </c>
      <c r="C47" s="330">
        <v>1</v>
      </c>
      <c r="D47" s="333" t="s">
        <v>125</v>
      </c>
      <c r="E47" s="330"/>
      <c r="F47" s="333" t="s">
        <v>130</v>
      </c>
      <c r="G47" s="330">
        <v>2022</v>
      </c>
      <c r="H47" s="331">
        <v>3945787</v>
      </c>
      <c r="I47" s="331">
        <v>18127216.868692335</v>
      </c>
      <c r="J47" s="331">
        <v>4627469.2149999999</v>
      </c>
      <c r="K47" s="331">
        <v>1378302.7850000001</v>
      </c>
      <c r="L47" s="331">
        <v>12121444.868692335</v>
      </c>
      <c r="M47" s="334">
        <v>3.5000000000000003E-2</v>
      </c>
      <c r="N47" s="334">
        <v>3.8959999999999999</v>
      </c>
      <c r="O47" s="334"/>
    </row>
    <row r="48" spans="1:15" x14ac:dyDescent="0.25">
      <c r="A48" s="329" t="s">
        <v>148</v>
      </c>
      <c r="B48" s="330">
        <v>12000918</v>
      </c>
      <c r="C48" s="330">
        <v>1</v>
      </c>
      <c r="D48" s="333" t="s">
        <v>125</v>
      </c>
      <c r="E48" s="330"/>
      <c r="F48" s="332" t="s">
        <v>130</v>
      </c>
      <c r="G48" s="330">
        <v>2023</v>
      </c>
      <c r="H48" s="331"/>
      <c r="I48" s="331"/>
      <c r="J48" s="331"/>
      <c r="K48" s="331"/>
      <c r="L48" s="331"/>
      <c r="M48" s="334"/>
      <c r="N48" s="331"/>
      <c r="O48" s="328"/>
    </row>
    <row r="49" spans="1:15" x14ac:dyDescent="0.25">
      <c r="A49" s="329" t="s">
        <v>148</v>
      </c>
      <c r="B49" s="330">
        <v>12000918</v>
      </c>
      <c r="C49" s="330">
        <v>1</v>
      </c>
      <c r="D49" s="333" t="s">
        <v>125</v>
      </c>
      <c r="E49" s="330"/>
      <c r="F49" s="332" t="s">
        <v>130</v>
      </c>
      <c r="G49" s="330">
        <v>2024</v>
      </c>
      <c r="H49" s="331"/>
      <c r="I49" s="331"/>
      <c r="J49" s="331"/>
      <c r="K49" s="331"/>
      <c r="L49" s="331"/>
      <c r="M49" s="334"/>
      <c r="N49" s="331"/>
      <c r="O49" s="328"/>
    </row>
    <row r="50" spans="1:15" x14ac:dyDescent="0.25">
      <c r="A50" s="357" t="s">
        <v>149</v>
      </c>
      <c r="B50" s="358">
        <v>12000677</v>
      </c>
      <c r="C50" s="358">
        <v>1</v>
      </c>
      <c r="D50" s="361" t="s">
        <v>125</v>
      </c>
      <c r="E50" s="358"/>
      <c r="F50" s="361" t="s">
        <v>128</v>
      </c>
      <c r="G50" s="358">
        <v>2022</v>
      </c>
      <c r="H50" s="359">
        <v>2639278</v>
      </c>
      <c r="I50" s="359">
        <v>8075224.9296861198</v>
      </c>
      <c r="J50" s="359">
        <v>2390910.2298646057</v>
      </c>
      <c r="K50" s="359">
        <v>0</v>
      </c>
      <c r="L50" s="359">
        <v>5684314.6998215141</v>
      </c>
      <c r="M50" s="362">
        <v>3.5000000000000003E-2</v>
      </c>
      <c r="N50" s="362">
        <v>3.9</v>
      </c>
      <c r="O50" s="362"/>
    </row>
    <row r="51" spans="1:15" x14ac:dyDescent="0.25">
      <c r="A51" s="357" t="s">
        <v>149</v>
      </c>
      <c r="B51" s="358">
        <v>12000677</v>
      </c>
      <c r="C51" s="358">
        <v>1</v>
      </c>
      <c r="D51" s="361" t="s">
        <v>125</v>
      </c>
      <c r="E51" s="358"/>
      <c r="F51" s="360" t="s">
        <v>126</v>
      </c>
      <c r="G51" s="358">
        <v>2023</v>
      </c>
      <c r="H51" s="359"/>
      <c r="I51" s="359"/>
      <c r="J51" s="359"/>
      <c r="K51" s="359"/>
      <c r="L51" s="359"/>
      <c r="M51" s="362">
        <v>3.5000000000000003E-2</v>
      </c>
      <c r="N51" s="359">
        <v>3.9</v>
      </c>
      <c r="O51" s="356"/>
    </row>
    <row r="52" spans="1:15" x14ac:dyDescent="0.25">
      <c r="A52" s="357" t="s">
        <v>149</v>
      </c>
      <c r="B52" s="358">
        <v>12000677</v>
      </c>
      <c r="C52" s="358">
        <v>1</v>
      </c>
      <c r="D52" s="361" t="s">
        <v>125</v>
      </c>
      <c r="E52" s="358"/>
      <c r="F52" s="360" t="s">
        <v>126</v>
      </c>
      <c r="G52" s="358">
        <v>2024</v>
      </c>
      <c r="H52" s="359"/>
      <c r="I52" s="359"/>
      <c r="J52" s="359"/>
      <c r="K52" s="359"/>
      <c r="L52" s="359"/>
      <c r="M52" s="362">
        <v>3.5000000000000003E-2</v>
      </c>
      <c r="N52" s="359">
        <v>3.9</v>
      </c>
      <c r="O52" s="356"/>
    </row>
    <row r="53" spans="1:15" x14ac:dyDescent="0.25">
      <c r="A53" s="380" t="s">
        <v>150</v>
      </c>
      <c r="B53" s="381">
        <v>12001217</v>
      </c>
      <c r="C53" s="381">
        <v>1</v>
      </c>
      <c r="D53" s="384" t="s">
        <v>125</v>
      </c>
      <c r="E53" s="381"/>
      <c r="F53" s="384" t="s">
        <v>126</v>
      </c>
      <c r="G53" s="381">
        <v>2022</v>
      </c>
      <c r="H53" s="382">
        <v>2473346</v>
      </c>
      <c r="I53" s="382">
        <v>6809340</v>
      </c>
      <c r="J53" s="382">
        <v>3208138</v>
      </c>
      <c r="K53" s="382">
        <v>193382</v>
      </c>
      <c r="L53" s="382">
        <v>3407820</v>
      </c>
      <c r="M53" s="385">
        <v>3.5000000000000003E-2</v>
      </c>
      <c r="N53" s="382">
        <v>355</v>
      </c>
    </row>
    <row r="54" spans="1:15" x14ac:dyDescent="0.25">
      <c r="A54" s="380" t="s">
        <v>150</v>
      </c>
      <c r="B54" s="381">
        <v>12001217</v>
      </c>
      <c r="C54" s="381">
        <v>1</v>
      </c>
      <c r="D54" s="384" t="s">
        <v>125</v>
      </c>
      <c r="E54" s="381"/>
      <c r="F54" s="383" t="s">
        <v>126</v>
      </c>
      <c r="G54" s="381">
        <v>2023</v>
      </c>
      <c r="H54" s="382"/>
      <c r="I54" s="382"/>
      <c r="J54" s="382"/>
      <c r="K54" s="382"/>
      <c r="L54" s="382"/>
      <c r="M54" s="385"/>
      <c r="N54" s="382"/>
    </row>
    <row r="55" spans="1:15" x14ac:dyDescent="0.25">
      <c r="A55" s="380" t="s">
        <v>150</v>
      </c>
      <c r="B55" s="381">
        <v>12001217</v>
      </c>
      <c r="C55" s="381">
        <v>1</v>
      </c>
      <c r="D55" s="384" t="s">
        <v>125</v>
      </c>
      <c r="E55" s="381"/>
      <c r="F55" s="383" t="s">
        <v>126</v>
      </c>
      <c r="G55" s="381">
        <v>2024</v>
      </c>
      <c r="H55" s="382"/>
      <c r="I55" s="382"/>
      <c r="J55" s="382"/>
      <c r="K55" s="382"/>
      <c r="L55" s="382"/>
      <c r="M55" s="385"/>
      <c r="N55" s="382"/>
    </row>
    <row r="56" spans="1:15" x14ac:dyDescent="0.25">
      <c r="A56" s="408" t="s">
        <v>151</v>
      </c>
      <c r="B56" s="409">
        <v>12000287</v>
      </c>
      <c r="C56" s="409">
        <v>1</v>
      </c>
      <c r="D56" s="412" t="s">
        <v>125</v>
      </c>
      <c r="E56" s="409"/>
      <c r="F56" s="412" t="s">
        <v>128</v>
      </c>
      <c r="G56" s="409">
        <v>2022</v>
      </c>
      <c r="H56" s="410">
        <v>4256261</v>
      </c>
      <c r="I56" s="410">
        <v>17985822</v>
      </c>
      <c r="J56" s="410">
        <v>2376528.38227777</v>
      </c>
      <c r="K56" s="410">
        <v>852096.0455494998</v>
      </c>
      <c r="L56" s="410">
        <v>14757197.572172731</v>
      </c>
      <c r="M56" s="413">
        <v>3.5000000000000003E-2</v>
      </c>
      <c r="N56" s="413">
        <v>3.8</v>
      </c>
      <c r="O56" s="413"/>
    </row>
    <row r="57" spans="1:15" x14ac:dyDescent="0.25">
      <c r="A57" s="408" t="s">
        <v>151</v>
      </c>
      <c r="B57" s="409">
        <v>12000287</v>
      </c>
      <c r="C57" s="409">
        <v>1</v>
      </c>
      <c r="D57" s="412" t="s">
        <v>125</v>
      </c>
      <c r="E57" s="409"/>
      <c r="F57" s="411" t="s">
        <v>126</v>
      </c>
      <c r="G57" s="409">
        <v>2023</v>
      </c>
      <c r="H57" s="410"/>
      <c r="I57" s="410"/>
      <c r="J57" s="410"/>
      <c r="K57" s="410"/>
      <c r="L57" s="410"/>
      <c r="M57" s="413">
        <v>3.5000000000000003E-2</v>
      </c>
      <c r="N57" s="410">
        <v>3.8</v>
      </c>
      <c r="O57" s="407"/>
    </row>
    <row r="58" spans="1:15" x14ac:dyDescent="0.25">
      <c r="A58" s="408" t="s">
        <v>151</v>
      </c>
      <c r="B58" s="409">
        <v>12000287</v>
      </c>
      <c r="C58" s="409">
        <v>1</v>
      </c>
      <c r="D58" s="412" t="s">
        <v>125</v>
      </c>
      <c r="E58" s="409"/>
      <c r="F58" s="411" t="s">
        <v>126</v>
      </c>
      <c r="G58" s="409">
        <v>2024</v>
      </c>
      <c r="H58" s="410"/>
      <c r="I58" s="410"/>
      <c r="J58" s="410"/>
      <c r="K58" s="410"/>
      <c r="L58" s="410"/>
      <c r="M58" s="413">
        <v>3.5000000000000003E-2</v>
      </c>
      <c r="N58" s="410">
        <v>3.8</v>
      </c>
      <c r="O58" s="407"/>
    </row>
    <row r="59" spans="1:15" x14ac:dyDescent="0.25">
      <c r="A59" s="436" t="s">
        <v>153</v>
      </c>
      <c r="B59" s="437">
        <v>12000601</v>
      </c>
      <c r="C59" s="437">
        <v>1</v>
      </c>
      <c r="D59" s="440" t="s">
        <v>125</v>
      </c>
      <c r="E59" s="437"/>
      <c r="F59" s="440" t="s">
        <v>128</v>
      </c>
      <c r="G59" s="437">
        <v>2022</v>
      </c>
      <c r="H59" s="438">
        <v>1926201</v>
      </c>
      <c r="I59" s="438">
        <v>7521279.8645087443</v>
      </c>
      <c r="J59" s="438">
        <v>2789545.18857334</v>
      </c>
      <c r="K59" s="438">
        <v>0</v>
      </c>
      <c r="L59" s="438">
        <v>4731734.6759354044</v>
      </c>
      <c r="M59" s="441">
        <v>3.5000000000000003E-2</v>
      </c>
      <c r="N59" s="441">
        <v>3.6</v>
      </c>
      <c r="O59" s="441"/>
    </row>
    <row r="60" spans="1:15" x14ac:dyDescent="0.25">
      <c r="A60" s="436" t="s">
        <v>153</v>
      </c>
      <c r="B60" s="437">
        <v>12000601</v>
      </c>
      <c r="C60" s="437">
        <v>1</v>
      </c>
      <c r="D60" s="440" t="s">
        <v>125</v>
      </c>
      <c r="E60" s="437"/>
      <c r="F60" s="439" t="s">
        <v>126</v>
      </c>
      <c r="G60" s="437">
        <v>2023</v>
      </c>
      <c r="H60" s="438"/>
      <c r="I60" s="438"/>
      <c r="J60" s="438"/>
      <c r="K60" s="438"/>
      <c r="L60" s="438"/>
      <c r="M60" s="441"/>
      <c r="N60" s="438"/>
      <c r="O60" s="435"/>
    </row>
    <row r="61" spans="1:15" x14ac:dyDescent="0.25">
      <c r="A61" s="436" t="s">
        <v>153</v>
      </c>
      <c r="B61" s="437">
        <v>12000601</v>
      </c>
      <c r="C61" s="437">
        <v>1</v>
      </c>
      <c r="D61" s="440" t="s">
        <v>125</v>
      </c>
      <c r="E61" s="437"/>
      <c r="F61" s="439" t="s">
        <v>126</v>
      </c>
      <c r="G61" s="437">
        <v>2024</v>
      </c>
      <c r="H61" s="438"/>
      <c r="I61" s="438"/>
      <c r="J61" s="438"/>
      <c r="K61" s="438"/>
      <c r="L61" s="438"/>
      <c r="M61" s="441"/>
      <c r="N61" s="438"/>
      <c r="O61" s="435"/>
    </row>
    <row r="62" spans="1:15" x14ac:dyDescent="0.25">
      <c r="A62" s="464" t="s">
        <v>154</v>
      </c>
      <c r="B62" s="465">
        <v>12001566</v>
      </c>
      <c r="C62" s="465">
        <v>1</v>
      </c>
      <c r="D62" s="468" t="s">
        <v>125</v>
      </c>
      <c r="E62" s="465"/>
      <c r="F62" s="468" t="s">
        <v>128</v>
      </c>
      <c r="G62" s="465">
        <v>2022</v>
      </c>
      <c r="H62" s="466">
        <v>3391423</v>
      </c>
      <c r="I62" s="466">
        <v>15364368</v>
      </c>
      <c r="J62" s="466">
        <v>3291117.5089999996</v>
      </c>
      <c r="K62" s="466">
        <v>2414516.5</v>
      </c>
      <c r="L62" s="466">
        <v>9658733.9910000004</v>
      </c>
      <c r="M62" s="469">
        <v>3.5000000000000003E-2</v>
      </c>
      <c r="N62" s="469">
        <v>3.8</v>
      </c>
      <c r="O62" s="469"/>
    </row>
    <row r="63" spans="1:15" x14ac:dyDescent="0.25">
      <c r="A63" s="464" t="s">
        <v>154</v>
      </c>
      <c r="B63" s="465">
        <v>12001566</v>
      </c>
      <c r="C63" s="465">
        <v>1</v>
      </c>
      <c r="D63" s="468" t="s">
        <v>125</v>
      </c>
      <c r="E63" s="465"/>
      <c r="F63" s="467" t="s">
        <v>126</v>
      </c>
      <c r="G63" s="465">
        <v>2023</v>
      </c>
      <c r="H63" s="466"/>
      <c r="I63" s="466"/>
      <c r="J63" s="466"/>
      <c r="K63" s="466"/>
      <c r="L63" s="466"/>
      <c r="M63" s="469"/>
      <c r="N63" s="466"/>
      <c r="O63" s="463"/>
    </row>
    <row r="64" spans="1:15" x14ac:dyDescent="0.25">
      <c r="A64" s="464" t="s">
        <v>154</v>
      </c>
      <c r="B64" s="465">
        <v>12001566</v>
      </c>
      <c r="C64" s="465">
        <v>1</v>
      </c>
      <c r="D64" s="468" t="s">
        <v>125</v>
      </c>
      <c r="E64" s="465"/>
      <c r="F64" s="467" t="s">
        <v>126</v>
      </c>
      <c r="G64" s="465">
        <v>2024</v>
      </c>
      <c r="H64" s="466"/>
      <c r="I64" s="466"/>
      <c r="J64" s="466"/>
      <c r="K64" s="466"/>
      <c r="L64" s="466"/>
      <c r="M64" s="469"/>
      <c r="N64" s="466"/>
      <c r="O64" s="463"/>
    </row>
    <row r="65" spans="1:14" s="463" customFormat="1" x14ac:dyDescent="0.25">
      <c r="A65" s="485" t="s">
        <v>157</v>
      </c>
      <c r="B65" s="486">
        <v>12001578</v>
      </c>
      <c r="C65" s="486">
        <v>1</v>
      </c>
      <c r="D65" s="488" t="s">
        <v>125</v>
      </c>
      <c r="E65" s="486"/>
      <c r="F65" s="488" t="s">
        <v>130</v>
      </c>
      <c r="G65" s="486">
        <v>2024</v>
      </c>
      <c r="H65" s="466">
        <v>10056231</v>
      </c>
      <c r="I65" s="466">
        <v>30088778</v>
      </c>
      <c r="J65" s="466">
        <v>3213743</v>
      </c>
      <c r="K65" s="466"/>
      <c r="L65" s="466">
        <v>26875036</v>
      </c>
      <c r="M65" s="489">
        <v>3.5000000000000003E-2</v>
      </c>
      <c r="N65" s="466">
        <v>440</v>
      </c>
    </row>
    <row r="66" spans="1:14" x14ac:dyDescent="0.25">
      <c r="A66" s="496" t="s">
        <v>159</v>
      </c>
      <c r="B66" s="497">
        <v>12000171</v>
      </c>
      <c r="C66" s="498">
        <v>1</v>
      </c>
      <c r="D66" s="498" t="s">
        <v>125</v>
      </c>
      <c r="E66" s="498"/>
      <c r="F66" s="498" t="s">
        <v>126</v>
      </c>
      <c r="G66" s="499">
        <v>2024</v>
      </c>
      <c r="H66" s="500"/>
      <c r="I66" s="495"/>
      <c r="J66" s="495"/>
      <c r="K66" s="495"/>
      <c r="L66" s="495"/>
      <c r="M66" s="501">
        <v>3.5000000000000003E-2</v>
      </c>
      <c r="N66" s="495">
        <v>430</v>
      </c>
    </row>
    <row r="67" spans="1:14" x14ac:dyDescent="0.25">
      <c r="A67" s="526" t="s">
        <v>160</v>
      </c>
      <c r="B67" s="527">
        <v>12001151</v>
      </c>
      <c r="C67" s="527">
        <v>1</v>
      </c>
      <c r="D67" s="528" t="s">
        <v>125</v>
      </c>
      <c r="E67" s="527"/>
      <c r="F67" s="528" t="s">
        <v>130</v>
      </c>
      <c r="G67" s="527">
        <v>2023</v>
      </c>
      <c r="H67" s="529">
        <v>13223085</v>
      </c>
      <c r="I67" s="529">
        <v>45798527</v>
      </c>
      <c r="J67" s="529">
        <v>11375726</v>
      </c>
      <c r="K67" s="529">
        <v>1847131</v>
      </c>
      <c r="L67" s="529">
        <v>34422800</v>
      </c>
      <c r="M67" s="530">
        <v>3.5000000000000003E-2</v>
      </c>
      <c r="N67" s="529">
        <v>430</v>
      </c>
    </row>
    <row r="68" spans="1:14" x14ac:dyDescent="0.25">
      <c r="A68" s="517" t="s">
        <v>160</v>
      </c>
      <c r="B68" s="518">
        <v>12001151</v>
      </c>
      <c r="C68" s="518">
        <v>1</v>
      </c>
      <c r="D68" s="520" t="s">
        <v>125</v>
      </c>
      <c r="E68" s="518"/>
      <c r="F68" s="520" t="s">
        <v>130</v>
      </c>
      <c r="G68" s="518">
        <v>2024</v>
      </c>
      <c r="H68" s="519">
        <v>13223085</v>
      </c>
      <c r="I68" s="519">
        <v>45798527</v>
      </c>
      <c r="J68" s="519">
        <v>11375726</v>
      </c>
      <c r="K68" s="519">
        <v>1847131</v>
      </c>
      <c r="L68" s="519">
        <v>34422800</v>
      </c>
      <c r="M68" s="521">
        <v>3.5000000000000003E-2</v>
      </c>
      <c r="N68" s="519">
        <v>430</v>
      </c>
    </row>
    <row r="69" spans="1:14" x14ac:dyDescent="0.25">
      <c r="A69" s="547" t="s">
        <v>161</v>
      </c>
      <c r="B69" s="548">
        <v>12000817</v>
      </c>
      <c r="C69" s="548">
        <v>1</v>
      </c>
      <c r="D69" s="550" t="s">
        <v>125</v>
      </c>
      <c r="E69" s="548"/>
      <c r="F69" s="550" t="s">
        <v>130</v>
      </c>
      <c r="G69" s="548">
        <v>2024</v>
      </c>
      <c r="H69" s="549">
        <v>5446018</v>
      </c>
      <c r="I69" s="549">
        <v>21305242</v>
      </c>
      <c r="J69" s="549">
        <v>4486563</v>
      </c>
      <c r="K69" s="549">
        <v>0</v>
      </c>
      <c r="L69" s="549">
        <v>16818680</v>
      </c>
      <c r="M69" s="551">
        <v>3.5000000000000003E-2</v>
      </c>
      <c r="N69" s="549">
        <v>420</v>
      </c>
    </row>
    <row r="70" spans="1:14" x14ac:dyDescent="0.25">
      <c r="A70" s="569" t="s">
        <v>162</v>
      </c>
      <c r="B70" s="570">
        <v>12000685</v>
      </c>
      <c r="C70" s="570">
        <v>1</v>
      </c>
      <c r="D70" s="568" t="s">
        <v>125</v>
      </c>
      <c r="E70" s="570"/>
      <c r="F70" s="568" t="s">
        <v>126</v>
      </c>
      <c r="G70" s="570">
        <v>2022</v>
      </c>
      <c r="H70" s="571">
        <v>2747910</v>
      </c>
      <c r="I70" s="571">
        <v>13084382</v>
      </c>
      <c r="J70" s="571">
        <v>4675740</v>
      </c>
      <c r="K70" s="571">
        <v>2527495</v>
      </c>
      <c r="L70" s="571">
        <v>8408642</v>
      </c>
      <c r="M70" s="572">
        <v>3.5000000000000003E-2</v>
      </c>
      <c r="N70" s="571">
        <v>380</v>
      </c>
    </row>
    <row r="71" spans="1:14" x14ac:dyDescent="0.25">
      <c r="A71" s="569" t="s">
        <v>162</v>
      </c>
      <c r="B71" s="570">
        <v>12000685</v>
      </c>
      <c r="C71" s="570">
        <v>1</v>
      </c>
      <c r="D71" s="568" t="s">
        <v>125</v>
      </c>
      <c r="E71" s="570"/>
      <c r="F71" s="567" t="s">
        <v>126</v>
      </c>
      <c r="G71" s="570">
        <v>2023</v>
      </c>
      <c r="H71" s="571"/>
      <c r="I71" s="571"/>
      <c r="J71" s="571"/>
      <c r="K71" s="571"/>
      <c r="L71" s="571"/>
      <c r="M71" s="572">
        <v>3.5000000000000003E-2</v>
      </c>
      <c r="N71" s="571">
        <v>380</v>
      </c>
    </row>
    <row r="72" spans="1:14" x14ac:dyDescent="0.25">
      <c r="A72" s="569" t="s">
        <v>162</v>
      </c>
      <c r="B72" s="570">
        <v>12000685</v>
      </c>
      <c r="C72" s="570">
        <v>1</v>
      </c>
      <c r="D72" s="568" t="s">
        <v>125</v>
      </c>
      <c r="E72" s="570"/>
      <c r="F72" s="567" t="s">
        <v>126</v>
      </c>
      <c r="G72" s="565">
        <v>2024</v>
      </c>
      <c r="H72" s="566"/>
      <c r="I72" s="566"/>
      <c r="J72" s="566"/>
      <c r="K72" s="566"/>
      <c r="L72" s="566"/>
      <c r="M72" s="572">
        <v>3.5000000000000003E-2</v>
      </c>
      <c r="N72" s="571">
        <v>380</v>
      </c>
    </row>
    <row r="73" spans="1:14" x14ac:dyDescent="0.25">
      <c r="A73" s="589" t="s">
        <v>163</v>
      </c>
      <c r="B73" s="590">
        <v>12003625</v>
      </c>
      <c r="C73" s="590">
        <v>1</v>
      </c>
      <c r="D73" s="587" t="s">
        <v>125</v>
      </c>
      <c r="E73" s="590"/>
      <c r="F73" s="587" t="s">
        <v>126</v>
      </c>
      <c r="G73" s="590">
        <v>2022</v>
      </c>
      <c r="H73" s="591">
        <v>638648</v>
      </c>
      <c r="I73" s="591">
        <v>2428545</v>
      </c>
      <c r="J73" s="591">
        <v>995580</v>
      </c>
      <c r="K73" s="591">
        <v>522314</v>
      </c>
      <c r="L73" s="591">
        <v>1432965</v>
      </c>
      <c r="M73" s="592">
        <v>3.5000000000000003E-2</v>
      </c>
      <c r="N73" s="591">
        <v>365</v>
      </c>
    </row>
    <row r="74" spans="1:14" x14ac:dyDescent="0.25">
      <c r="A74" s="589" t="s">
        <v>163</v>
      </c>
      <c r="B74" s="590">
        <v>12003625</v>
      </c>
      <c r="C74" s="590">
        <v>1</v>
      </c>
      <c r="D74" s="587" t="s">
        <v>125</v>
      </c>
      <c r="E74" s="590"/>
      <c r="F74" s="586" t="s">
        <v>126</v>
      </c>
      <c r="G74" s="590">
        <v>2023</v>
      </c>
      <c r="H74" s="591"/>
      <c r="I74" s="591"/>
      <c r="J74" s="591"/>
      <c r="K74" s="591"/>
      <c r="L74" s="591"/>
      <c r="M74" s="592">
        <v>3.5000000000000003E-2</v>
      </c>
      <c r="N74" s="591">
        <v>395</v>
      </c>
    </row>
    <row r="75" spans="1:14" x14ac:dyDescent="0.25">
      <c r="A75" s="589" t="s">
        <v>163</v>
      </c>
      <c r="B75" s="590">
        <v>12003625</v>
      </c>
      <c r="C75" s="590">
        <v>1</v>
      </c>
      <c r="D75" s="587" t="s">
        <v>125</v>
      </c>
      <c r="E75" s="590"/>
      <c r="F75" s="586" t="s">
        <v>126</v>
      </c>
      <c r="G75" s="584">
        <v>2024</v>
      </c>
      <c r="H75" s="585"/>
      <c r="I75" s="585"/>
      <c r="J75" s="585"/>
      <c r="K75" s="585"/>
      <c r="L75" s="585"/>
      <c r="M75" s="592">
        <v>3.5000000000000003E-2</v>
      </c>
      <c r="N75" s="591">
        <v>395</v>
      </c>
    </row>
    <row r="76" spans="1:14" x14ac:dyDescent="0.25">
      <c r="A76" s="637" t="s">
        <v>165</v>
      </c>
      <c r="B76" s="638">
        <v>12000615</v>
      </c>
      <c r="C76" s="638">
        <v>1</v>
      </c>
      <c r="D76" s="643" t="s">
        <v>125</v>
      </c>
      <c r="E76" s="638"/>
      <c r="F76" s="643" t="s">
        <v>126</v>
      </c>
      <c r="G76" s="638">
        <v>2022</v>
      </c>
      <c r="H76" s="639">
        <v>2523936</v>
      </c>
      <c r="I76" s="640">
        <v>10138589</v>
      </c>
      <c r="J76" s="640">
        <v>2294532</v>
      </c>
      <c r="K76" s="640">
        <v>0</v>
      </c>
      <c r="L76" s="640">
        <v>7844057</v>
      </c>
      <c r="M76" s="652">
        <v>3.5000000000000003E-2</v>
      </c>
      <c r="N76" s="640">
        <v>380</v>
      </c>
    </row>
    <row r="77" spans="1:14" x14ac:dyDescent="0.25">
      <c r="A77" s="637" t="s">
        <v>165</v>
      </c>
      <c r="B77" s="638">
        <v>12000615</v>
      </c>
      <c r="C77" s="638">
        <v>1</v>
      </c>
      <c r="D77" s="643" t="s">
        <v>125</v>
      </c>
      <c r="E77" s="638"/>
      <c r="F77" s="643" t="s">
        <v>126</v>
      </c>
      <c r="G77" s="638">
        <v>2023</v>
      </c>
      <c r="H77" s="639" t="s">
        <v>166</v>
      </c>
      <c r="I77" s="640"/>
      <c r="J77" s="640"/>
      <c r="K77" s="640"/>
      <c r="L77" s="640"/>
      <c r="M77" s="652">
        <v>3.5000000000000003E-2</v>
      </c>
      <c r="N77" s="640">
        <v>380</v>
      </c>
    </row>
    <row r="78" spans="1:14" x14ac:dyDescent="0.25">
      <c r="A78" s="637" t="s">
        <v>165</v>
      </c>
      <c r="B78" s="638">
        <v>12000615</v>
      </c>
      <c r="C78" s="638">
        <v>1</v>
      </c>
      <c r="D78" s="643" t="s">
        <v>125</v>
      </c>
      <c r="E78" s="638"/>
      <c r="F78" s="643" t="s">
        <v>126</v>
      </c>
      <c r="G78" s="638">
        <v>2024</v>
      </c>
      <c r="H78" s="640" t="s">
        <v>166</v>
      </c>
      <c r="I78" s="640"/>
      <c r="J78" s="640"/>
      <c r="K78" s="640"/>
      <c r="L78" s="640"/>
      <c r="M78" s="648"/>
      <c r="N78" s="640"/>
    </row>
    <row r="79" spans="1:14" s="635" customFormat="1" x14ac:dyDescent="0.25">
      <c r="A79" s="637" t="s">
        <v>167</v>
      </c>
      <c r="B79" s="638">
        <v>12001123</v>
      </c>
      <c r="C79" s="638">
        <v>1</v>
      </c>
      <c r="D79" s="643" t="s">
        <v>125</v>
      </c>
      <c r="E79" s="638"/>
      <c r="F79" s="643" t="s">
        <v>130</v>
      </c>
      <c r="G79" s="638">
        <v>2022</v>
      </c>
      <c r="H79" s="640">
        <v>5427380</v>
      </c>
      <c r="I79" s="640">
        <v>34088586</v>
      </c>
      <c r="J79" s="640">
        <v>7074017</v>
      </c>
      <c r="K79" s="640">
        <v>0</v>
      </c>
      <c r="L79" s="640">
        <v>27014569</v>
      </c>
      <c r="M79" s="640">
        <v>3.5</v>
      </c>
      <c r="N79" s="640">
        <v>393.54</v>
      </c>
    </row>
    <row r="80" spans="1:14" s="635" customFormat="1" x14ac:dyDescent="0.25">
      <c r="A80" s="637" t="s">
        <v>167</v>
      </c>
      <c r="B80" s="638">
        <v>12001123</v>
      </c>
      <c r="C80" s="638">
        <v>1</v>
      </c>
      <c r="D80" s="643" t="s">
        <v>125</v>
      </c>
      <c r="E80" s="638"/>
      <c r="F80" s="643" t="s">
        <v>130</v>
      </c>
      <c r="G80" s="638">
        <v>2023</v>
      </c>
      <c r="H80" s="640"/>
      <c r="I80" s="640"/>
      <c r="J80" s="640"/>
      <c r="K80" s="640"/>
      <c r="L80" s="640"/>
      <c r="M80" s="648"/>
      <c r="N80" s="640"/>
    </row>
    <row r="81" spans="1:14" s="635" customFormat="1" x14ac:dyDescent="0.25">
      <c r="A81" s="637" t="s">
        <v>167</v>
      </c>
      <c r="B81" s="638">
        <v>12001123</v>
      </c>
      <c r="C81" s="638">
        <v>1</v>
      </c>
      <c r="D81" s="643" t="s">
        <v>125</v>
      </c>
      <c r="E81" s="638"/>
      <c r="F81" s="643" t="s">
        <v>130</v>
      </c>
      <c r="G81" s="638">
        <v>2024</v>
      </c>
      <c r="H81" s="640"/>
      <c r="I81" s="640"/>
      <c r="J81" s="640"/>
      <c r="K81" s="640"/>
      <c r="L81" s="640"/>
      <c r="M81" s="648"/>
      <c r="N81" s="640"/>
    </row>
    <row r="82" spans="1:14" s="635" customFormat="1" x14ac:dyDescent="0.25">
      <c r="A82" s="637" t="s">
        <v>169</v>
      </c>
      <c r="B82" s="638">
        <v>12007127</v>
      </c>
      <c r="C82" s="638">
        <v>1</v>
      </c>
      <c r="D82" s="643" t="s">
        <v>125</v>
      </c>
      <c r="E82" s="638"/>
      <c r="F82" s="643" t="s">
        <v>126</v>
      </c>
      <c r="G82" s="638">
        <v>2022</v>
      </c>
      <c r="H82" s="640">
        <v>0</v>
      </c>
      <c r="I82" s="640">
        <v>0</v>
      </c>
      <c r="J82" s="640">
        <v>0</v>
      </c>
      <c r="K82" s="640">
        <v>0</v>
      </c>
      <c r="L82" s="640">
        <v>0</v>
      </c>
      <c r="M82" s="617">
        <v>3.5000000000000003E-2</v>
      </c>
      <c r="N82" s="617">
        <v>3.8</v>
      </c>
    </row>
    <row r="83" spans="1:14" s="635" customFormat="1" x14ac:dyDescent="0.25">
      <c r="A83" s="637" t="s">
        <v>169</v>
      </c>
      <c r="B83" s="638">
        <v>12007127</v>
      </c>
      <c r="C83" s="638">
        <v>1</v>
      </c>
      <c r="D83" s="643" t="s">
        <v>125</v>
      </c>
      <c r="E83" s="638"/>
      <c r="F83" s="643" t="s">
        <v>126</v>
      </c>
      <c r="G83" s="638">
        <v>2023</v>
      </c>
      <c r="H83" s="640"/>
      <c r="I83" s="640"/>
      <c r="J83" s="640"/>
      <c r="K83" s="640"/>
      <c r="L83" s="640"/>
      <c r="M83" s="648"/>
      <c r="N83" s="640"/>
    </row>
    <row r="84" spans="1:14" s="635" customFormat="1" x14ac:dyDescent="0.25">
      <c r="A84" s="637" t="s">
        <v>169</v>
      </c>
      <c r="B84" s="638">
        <v>12007127</v>
      </c>
      <c r="C84" s="638">
        <v>1</v>
      </c>
      <c r="D84" s="643" t="s">
        <v>125</v>
      </c>
      <c r="E84" s="638"/>
      <c r="F84" s="643" t="s">
        <v>126</v>
      </c>
      <c r="G84" s="638">
        <v>2024</v>
      </c>
      <c r="H84" s="640"/>
      <c r="I84" s="640"/>
      <c r="J84" s="640"/>
      <c r="K84" s="640"/>
      <c r="L84" s="640"/>
      <c r="M84" s="648"/>
      <c r="N84" s="640"/>
    </row>
    <row r="85" spans="1:14" s="635" customFormat="1" x14ac:dyDescent="0.25">
      <c r="A85" s="637" t="s">
        <v>171</v>
      </c>
      <c r="B85" s="638">
        <v>12012129</v>
      </c>
      <c r="C85" s="638">
        <v>1</v>
      </c>
      <c r="D85" s="643" t="s">
        <v>125</v>
      </c>
      <c r="E85" s="638"/>
      <c r="F85" s="643" t="s">
        <v>126</v>
      </c>
      <c r="G85" s="638">
        <v>2022</v>
      </c>
      <c r="H85" s="640">
        <v>0</v>
      </c>
      <c r="I85" s="640">
        <v>0</v>
      </c>
      <c r="J85" s="640">
        <v>0</v>
      </c>
      <c r="K85" s="640">
        <v>0</v>
      </c>
      <c r="L85" s="640">
        <v>0</v>
      </c>
      <c r="M85" s="617">
        <v>3.5000000000000003E-2</v>
      </c>
      <c r="N85" s="617">
        <v>3.95</v>
      </c>
    </row>
    <row r="86" spans="1:14" s="635" customFormat="1" x14ac:dyDescent="0.25">
      <c r="A86" s="637" t="s">
        <v>171</v>
      </c>
      <c r="B86" s="638">
        <v>12012129</v>
      </c>
      <c r="C86" s="638">
        <v>1</v>
      </c>
      <c r="D86" s="643" t="s">
        <v>125</v>
      </c>
      <c r="E86" s="638"/>
      <c r="F86" s="643" t="s">
        <v>126</v>
      </c>
      <c r="G86" s="638">
        <v>2023</v>
      </c>
      <c r="H86" s="640"/>
      <c r="I86" s="640"/>
      <c r="J86" s="640"/>
      <c r="K86" s="640"/>
      <c r="L86" s="640"/>
      <c r="M86" s="648"/>
      <c r="N86" s="640"/>
    </row>
    <row r="87" spans="1:14" s="635" customFormat="1" x14ac:dyDescent="0.25">
      <c r="A87" s="637" t="s">
        <v>171</v>
      </c>
      <c r="B87" s="638">
        <v>12012129</v>
      </c>
      <c r="C87" s="638">
        <v>1</v>
      </c>
      <c r="D87" s="643" t="s">
        <v>125</v>
      </c>
      <c r="E87" s="638"/>
      <c r="F87" s="643" t="s">
        <v>126</v>
      </c>
      <c r="G87" s="638">
        <v>2024</v>
      </c>
      <c r="H87" s="640"/>
      <c r="I87" s="640"/>
      <c r="J87" s="640"/>
      <c r="K87" s="640"/>
      <c r="L87" s="640"/>
      <c r="M87" s="648"/>
      <c r="N87" s="640"/>
    </row>
    <row r="88" spans="1:14" x14ac:dyDescent="0.25">
      <c r="A88" s="658" t="s">
        <v>173</v>
      </c>
      <c r="B88" s="659">
        <v>12001084</v>
      </c>
      <c r="C88" s="659">
        <v>1</v>
      </c>
      <c r="D88" s="662" t="s">
        <v>125</v>
      </c>
      <c r="E88" s="659"/>
      <c r="F88" s="662" t="s">
        <v>126</v>
      </c>
      <c r="G88" s="659">
        <v>2022</v>
      </c>
      <c r="H88" s="660">
        <v>841080.22924776853</v>
      </c>
      <c r="I88" s="660">
        <v>4819344</v>
      </c>
      <c r="J88" s="660">
        <v>2269227</v>
      </c>
      <c r="K88" s="660"/>
      <c r="L88" s="660">
        <v>2550117</v>
      </c>
      <c r="M88" s="663">
        <v>3.5000000000000003E-2</v>
      </c>
      <c r="N88" s="660">
        <v>350</v>
      </c>
    </row>
    <row r="89" spans="1:14" x14ac:dyDescent="0.25">
      <c r="A89" s="658" t="s">
        <v>173</v>
      </c>
      <c r="B89" s="659">
        <v>12001084</v>
      </c>
      <c r="C89" s="659">
        <v>1</v>
      </c>
      <c r="D89" s="662" t="s">
        <v>125</v>
      </c>
      <c r="E89" s="659"/>
      <c r="F89" s="661" t="s">
        <v>126</v>
      </c>
      <c r="G89" s="659">
        <v>2023</v>
      </c>
      <c r="H89" s="660"/>
      <c r="I89" s="660"/>
      <c r="J89" s="660"/>
      <c r="K89" s="660"/>
      <c r="L89" s="660"/>
      <c r="M89" s="663">
        <v>3.5000000000000003E-2</v>
      </c>
      <c r="N89" s="660">
        <v>360</v>
      </c>
    </row>
    <row r="90" spans="1:14" x14ac:dyDescent="0.25">
      <c r="A90" s="679" t="s">
        <v>174</v>
      </c>
      <c r="B90" s="680">
        <v>12000309</v>
      </c>
      <c r="C90" s="680">
        <v>1</v>
      </c>
      <c r="D90" s="683" t="s">
        <v>125</v>
      </c>
      <c r="E90" s="680"/>
      <c r="F90" s="682" t="s">
        <v>126</v>
      </c>
      <c r="G90" s="680">
        <v>2022</v>
      </c>
      <c r="H90" s="1156"/>
      <c r="I90" s="1156"/>
      <c r="J90" s="1156"/>
      <c r="K90" s="1156"/>
      <c r="L90" s="1156"/>
      <c r="M90" s="684">
        <v>3.5000000000000003E-2</v>
      </c>
      <c r="N90" s="681">
        <v>405</v>
      </c>
    </row>
    <row r="91" spans="1:14" x14ac:dyDescent="0.25">
      <c r="A91" s="679" t="s">
        <v>174</v>
      </c>
      <c r="B91" s="680">
        <v>12000309</v>
      </c>
      <c r="C91" s="680">
        <v>1</v>
      </c>
      <c r="D91" s="683" t="s">
        <v>125</v>
      </c>
      <c r="E91" s="680"/>
      <c r="F91" s="683" t="s">
        <v>126</v>
      </c>
      <c r="G91" s="680">
        <v>2023</v>
      </c>
      <c r="H91" s="1156"/>
      <c r="I91" s="1156"/>
      <c r="J91" s="1156"/>
      <c r="K91" s="1156"/>
      <c r="L91" s="1156"/>
      <c r="M91" s="684">
        <v>3.5000000000000003E-2</v>
      </c>
      <c r="N91" s="681">
        <v>405</v>
      </c>
    </row>
    <row r="92" spans="1:14" x14ac:dyDescent="0.25">
      <c r="A92" s="679" t="s">
        <v>174</v>
      </c>
      <c r="B92" s="680">
        <v>12000309</v>
      </c>
      <c r="C92" s="680">
        <v>1</v>
      </c>
      <c r="D92" s="683" t="s">
        <v>125</v>
      </c>
      <c r="E92" s="680"/>
      <c r="F92" s="683" t="s">
        <v>126</v>
      </c>
      <c r="G92" s="680">
        <v>2024</v>
      </c>
      <c r="H92" s="1156"/>
      <c r="I92" s="1156"/>
      <c r="J92" s="1156"/>
      <c r="K92" s="1156"/>
      <c r="L92" s="1156"/>
      <c r="M92" s="684">
        <v>3.5000000000000003E-2</v>
      </c>
      <c r="N92" s="681">
        <v>455</v>
      </c>
    </row>
    <row r="93" spans="1:14" x14ac:dyDescent="0.25">
      <c r="A93" s="3" t="s">
        <v>176</v>
      </c>
      <c r="B93" s="649">
        <v>12000692</v>
      </c>
      <c r="C93" s="649">
        <v>1</v>
      </c>
      <c r="D93" s="19" t="s">
        <v>125</v>
      </c>
      <c r="E93" s="3"/>
      <c r="F93" s="19" t="s">
        <v>126</v>
      </c>
      <c r="G93" s="649">
        <v>2022</v>
      </c>
      <c r="H93" s="3">
        <v>767339.50992945291</v>
      </c>
      <c r="I93" s="3">
        <v>4259349</v>
      </c>
      <c r="J93" s="3">
        <v>1016045</v>
      </c>
      <c r="K93" s="3">
        <v>115198</v>
      </c>
      <c r="L93" s="3">
        <v>3243304</v>
      </c>
      <c r="M93" s="3">
        <v>3.5000000000000003E-2</v>
      </c>
      <c r="N93" s="3">
        <v>359.99999999999994</v>
      </c>
    </row>
    <row r="94" spans="1:14" x14ac:dyDescent="0.25">
      <c r="A94" s="3" t="s">
        <v>176</v>
      </c>
      <c r="B94" s="649">
        <v>12000692</v>
      </c>
      <c r="C94" s="649">
        <v>1</v>
      </c>
      <c r="D94" s="19" t="s">
        <v>125</v>
      </c>
      <c r="E94" s="3"/>
      <c r="F94" s="19" t="s">
        <v>126</v>
      </c>
      <c r="G94" s="649">
        <v>2023</v>
      </c>
      <c r="H94" s="3"/>
      <c r="I94" s="3"/>
      <c r="J94" s="3"/>
      <c r="K94" s="3"/>
      <c r="L94" s="3"/>
      <c r="M94" s="3">
        <v>3.5000000000000003E-2</v>
      </c>
      <c r="N94" s="3">
        <v>360</v>
      </c>
    </row>
    <row r="95" spans="1:14" x14ac:dyDescent="0.25">
      <c r="A95" s="3" t="s">
        <v>176</v>
      </c>
      <c r="B95" s="649">
        <v>12000692</v>
      </c>
      <c r="C95" s="649">
        <v>1</v>
      </c>
      <c r="D95" s="19" t="s">
        <v>125</v>
      </c>
      <c r="E95" s="3"/>
      <c r="F95" s="19" t="s">
        <v>126</v>
      </c>
      <c r="G95" s="649">
        <v>2024</v>
      </c>
      <c r="H95" s="3"/>
      <c r="I95" s="3"/>
      <c r="J95" s="3"/>
      <c r="K95" s="3"/>
      <c r="L95" s="3"/>
      <c r="M95" s="3">
        <v>3.5000000000000003E-2</v>
      </c>
      <c r="N95" s="3">
        <v>360</v>
      </c>
    </row>
    <row r="96" spans="1:14" x14ac:dyDescent="0.25">
      <c r="A96" s="3" t="s">
        <v>168</v>
      </c>
      <c r="B96" s="649">
        <v>12001474</v>
      </c>
      <c r="C96" s="649">
        <v>1</v>
      </c>
      <c r="D96" s="19" t="s">
        <v>125</v>
      </c>
      <c r="E96" s="3"/>
      <c r="F96" s="19" t="s">
        <v>126</v>
      </c>
      <c r="G96" s="649">
        <v>2022</v>
      </c>
      <c r="H96" s="3">
        <v>1951059</v>
      </c>
      <c r="I96" s="3">
        <v>11188396</v>
      </c>
      <c r="J96" s="3">
        <v>3501179</v>
      </c>
      <c r="K96" s="3">
        <v>1543675</v>
      </c>
      <c r="L96" s="3">
        <v>7687216</v>
      </c>
      <c r="M96" s="3">
        <v>3.5000000000000003E-2</v>
      </c>
      <c r="N96" s="3">
        <v>369.99999999999994</v>
      </c>
    </row>
    <row r="97" spans="1:14" x14ac:dyDescent="0.25">
      <c r="A97" s="3" t="s">
        <v>168</v>
      </c>
      <c r="B97" s="649">
        <v>12001474</v>
      </c>
      <c r="C97" s="649">
        <v>1</v>
      </c>
      <c r="D97" s="19" t="s">
        <v>125</v>
      </c>
      <c r="E97" s="3"/>
      <c r="F97" s="19" t="s">
        <v>126</v>
      </c>
      <c r="G97" s="649">
        <v>2023</v>
      </c>
      <c r="H97" s="3"/>
      <c r="I97" s="3"/>
      <c r="J97" s="3"/>
      <c r="K97" s="3"/>
      <c r="L97" s="3"/>
      <c r="M97" s="3">
        <v>3.5000000000000003E-2</v>
      </c>
      <c r="N97" s="3">
        <v>370</v>
      </c>
    </row>
    <row r="98" spans="1:14" x14ac:dyDescent="0.25">
      <c r="A98" s="3" t="s">
        <v>168</v>
      </c>
      <c r="B98" s="649">
        <v>12001474</v>
      </c>
      <c r="C98" s="649">
        <v>1</v>
      </c>
      <c r="D98" s="19" t="s">
        <v>125</v>
      </c>
      <c r="E98" s="3"/>
      <c r="F98" s="19" t="s">
        <v>126</v>
      </c>
      <c r="G98" s="649">
        <v>2024</v>
      </c>
      <c r="H98" s="3"/>
      <c r="I98" s="3"/>
      <c r="J98" s="3"/>
      <c r="K98" s="3"/>
      <c r="L98" s="3"/>
      <c r="M98" s="3">
        <v>3.5000000000000003E-2</v>
      </c>
      <c r="N98" s="3">
        <v>370</v>
      </c>
    </row>
    <row r="99" spans="1:14" s="635" customFormat="1" x14ac:dyDescent="0.25">
      <c r="A99" s="679" t="s">
        <v>177</v>
      </c>
      <c r="B99" s="470">
        <v>12000893</v>
      </c>
      <c r="C99" s="470">
        <v>1</v>
      </c>
      <c r="D99" s="683" t="s">
        <v>125</v>
      </c>
      <c r="E99" s="680"/>
      <c r="F99" s="683" t="s">
        <v>126</v>
      </c>
      <c r="G99" s="680">
        <v>2022</v>
      </c>
      <c r="H99" s="681">
        <v>3323348</v>
      </c>
      <c r="I99" s="681">
        <v>13275050</v>
      </c>
      <c r="J99" s="681">
        <v>2784513</v>
      </c>
      <c r="K99" s="681">
        <v>0</v>
      </c>
      <c r="L99" s="681">
        <v>10490537</v>
      </c>
      <c r="M99" s="684">
        <v>3.5000000000000003E-2</v>
      </c>
      <c r="N99" s="681">
        <v>390</v>
      </c>
    </row>
    <row r="100" spans="1:14" s="635" customFormat="1" x14ac:dyDescent="0.25">
      <c r="A100" s="679" t="s">
        <v>177</v>
      </c>
      <c r="B100" s="470">
        <v>12000893</v>
      </c>
      <c r="C100" s="470">
        <v>1</v>
      </c>
      <c r="D100" s="683" t="s">
        <v>125</v>
      </c>
      <c r="E100" s="680"/>
      <c r="F100" s="682" t="s">
        <v>126</v>
      </c>
      <c r="G100" s="680">
        <v>2023</v>
      </c>
      <c r="H100" s="681"/>
      <c r="I100" s="681"/>
      <c r="J100" s="681"/>
      <c r="K100" s="681"/>
      <c r="L100" s="681"/>
      <c r="M100" s="684">
        <v>3.5000000000000003E-2</v>
      </c>
      <c r="N100" s="681">
        <v>390</v>
      </c>
    </row>
    <row r="101" spans="1:14" s="635" customFormat="1" x14ac:dyDescent="0.25">
      <c r="A101" s="679" t="s">
        <v>177</v>
      </c>
      <c r="B101" s="470">
        <v>12000893</v>
      </c>
      <c r="C101" s="470">
        <v>1</v>
      </c>
      <c r="D101" s="683" t="s">
        <v>125</v>
      </c>
      <c r="E101" s="680"/>
      <c r="F101" s="682" t="s">
        <v>126</v>
      </c>
      <c r="G101" s="680">
        <v>2024</v>
      </c>
      <c r="H101" s="681"/>
      <c r="I101" s="681"/>
      <c r="J101" s="681"/>
      <c r="K101" s="681"/>
      <c r="L101" s="681"/>
      <c r="M101" s="684">
        <v>3.5000000000000003E-2</v>
      </c>
      <c r="N101" s="681">
        <v>390</v>
      </c>
    </row>
    <row r="102" spans="1:14" x14ac:dyDescent="0.25">
      <c r="A102" s="3" t="s">
        <v>178</v>
      </c>
      <c r="B102" s="649">
        <v>12000966</v>
      </c>
      <c r="C102" s="649">
        <v>1</v>
      </c>
      <c r="D102" s="19" t="s">
        <v>125</v>
      </c>
      <c r="E102" s="3"/>
      <c r="F102" s="19" t="s">
        <v>126</v>
      </c>
      <c r="G102" s="649">
        <v>2022</v>
      </c>
      <c r="H102" s="3">
        <v>3437877.2122468031</v>
      </c>
      <c r="I102" s="3">
        <v>13192507</v>
      </c>
      <c r="J102" s="3">
        <v>2144672</v>
      </c>
      <c r="K102" s="3">
        <v>983430</v>
      </c>
      <c r="L102" s="3">
        <v>11047835</v>
      </c>
      <c r="M102" s="3">
        <v>3.5000000000000003E-2</v>
      </c>
      <c r="N102" s="3">
        <v>409.99999999999994</v>
      </c>
    </row>
    <row r="103" spans="1:14" x14ac:dyDescent="0.25">
      <c r="A103" s="3" t="s">
        <v>178</v>
      </c>
      <c r="B103" s="649">
        <v>12000966</v>
      </c>
      <c r="C103" s="649">
        <v>1</v>
      </c>
      <c r="D103" s="19" t="s">
        <v>125</v>
      </c>
      <c r="E103" s="3"/>
      <c r="F103" s="19" t="s">
        <v>126</v>
      </c>
      <c r="G103" s="649">
        <v>2023</v>
      </c>
      <c r="H103" s="3"/>
      <c r="I103" s="3"/>
      <c r="J103" s="3"/>
      <c r="K103" s="3"/>
      <c r="L103" s="3"/>
      <c r="M103" s="3">
        <v>3.5000000000000003E-2</v>
      </c>
      <c r="N103" s="3">
        <v>409.99999999999994</v>
      </c>
    </row>
    <row r="104" spans="1:14" ht="15.75" customHeight="1" x14ac:dyDescent="0.25">
      <c r="A104" s="3" t="s">
        <v>178</v>
      </c>
      <c r="B104" s="649">
        <v>12000966</v>
      </c>
      <c r="C104" s="649">
        <v>1</v>
      </c>
      <c r="D104" s="19" t="s">
        <v>125</v>
      </c>
      <c r="E104" s="3"/>
      <c r="F104" s="19" t="s">
        <v>126</v>
      </c>
      <c r="G104" s="649">
        <v>2024</v>
      </c>
      <c r="H104" s="3"/>
      <c r="I104" s="3"/>
      <c r="J104" s="3"/>
      <c r="K104" s="3"/>
      <c r="L104" s="3"/>
      <c r="M104" s="3">
        <v>3.5000000000000003E-2</v>
      </c>
      <c r="N104" s="3">
        <v>409.99999999999994</v>
      </c>
    </row>
    <row r="105" spans="1:14" s="635" customFormat="1" x14ac:dyDescent="0.25">
      <c r="A105" s="679" t="s">
        <v>179</v>
      </c>
      <c r="B105" s="680">
        <v>12001613</v>
      </c>
      <c r="C105" s="680">
        <v>1</v>
      </c>
      <c r="D105" s="683" t="s">
        <v>125</v>
      </c>
      <c r="E105" s="680"/>
      <c r="F105" s="683" t="s">
        <v>126</v>
      </c>
      <c r="G105" s="680">
        <v>2022</v>
      </c>
      <c r="H105" s="681">
        <f>'[16]EOG ab 2018'!$I$6</f>
        <v>573593</v>
      </c>
      <c r="I105" s="681">
        <f>'[18]B1 Gas'!$AQ$68</f>
        <v>2666014.7400000002</v>
      </c>
      <c r="J105" s="681">
        <f>'[18]B1 Gas'!$AQ$62</f>
        <v>375160.17509752722</v>
      </c>
      <c r="K105" s="681">
        <f>'[18]B1 Gas'!$AQ$61</f>
        <v>23353.383820999999</v>
      </c>
      <c r="L105" s="681">
        <f>'[18]B1 Gas'!$AQ$69</f>
        <v>2290854.5649024732</v>
      </c>
      <c r="M105" s="694">
        <v>3.5</v>
      </c>
      <c r="N105" s="648">
        <f>'[18]B1 Gas'!$AQ$85</f>
        <v>3.5</v>
      </c>
    </row>
    <row r="106" spans="1:14" s="635" customFormat="1" x14ac:dyDescent="0.25">
      <c r="A106" s="679" t="s">
        <v>179</v>
      </c>
      <c r="B106" s="680">
        <v>12001613</v>
      </c>
      <c r="C106" s="680">
        <v>1</v>
      </c>
      <c r="D106" s="683" t="s">
        <v>125</v>
      </c>
      <c r="E106" s="680"/>
      <c r="F106" s="683" t="s">
        <v>126</v>
      </c>
      <c r="G106" s="680">
        <v>2023</v>
      </c>
      <c r="H106" s="681"/>
      <c r="I106" s="681"/>
      <c r="J106" s="681"/>
      <c r="K106" s="681"/>
      <c r="L106" s="681"/>
      <c r="M106" s="694"/>
      <c r="N106" s="648"/>
    </row>
    <row r="107" spans="1:14" s="635" customFormat="1" x14ac:dyDescent="0.25">
      <c r="A107" s="679" t="s">
        <v>179</v>
      </c>
      <c r="B107" s="680">
        <v>12001613</v>
      </c>
      <c r="C107" s="680">
        <v>1</v>
      </c>
      <c r="D107" s="683" t="s">
        <v>125</v>
      </c>
      <c r="E107" s="680"/>
      <c r="F107" s="683" t="s">
        <v>126</v>
      </c>
      <c r="G107" s="680">
        <v>2024</v>
      </c>
      <c r="H107" s="681"/>
      <c r="I107" s="681"/>
      <c r="J107" s="681"/>
      <c r="K107" s="681"/>
      <c r="L107" s="681"/>
      <c r="M107" s="648"/>
      <c r="N107" s="681"/>
    </row>
    <row r="108" spans="1:14" s="635" customFormat="1" x14ac:dyDescent="0.25">
      <c r="A108" s="697" t="s">
        <v>181</v>
      </c>
      <c r="B108" s="680"/>
      <c r="C108" s="680"/>
      <c r="D108" s="683" t="s">
        <v>133</v>
      </c>
      <c r="E108" s="680">
        <v>1</v>
      </c>
      <c r="F108" s="683" t="s">
        <v>130</v>
      </c>
      <c r="G108" s="680">
        <v>2022</v>
      </c>
      <c r="H108" s="681">
        <v>7317779</v>
      </c>
      <c r="I108" s="681">
        <v>88428789</v>
      </c>
      <c r="J108" s="681">
        <v>-18609376</v>
      </c>
      <c r="K108" s="681"/>
      <c r="L108" s="681">
        <v>69819414</v>
      </c>
      <c r="M108" s="698">
        <v>3.5000000000000003E-2</v>
      </c>
      <c r="N108" s="698">
        <v>4.5</v>
      </c>
    </row>
    <row r="109" spans="1:14" s="635" customFormat="1" x14ac:dyDescent="0.25">
      <c r="A109" s="697" t="s">
        <v>180</v>
      </c>
      <c r="B109" s="680">
        <v>12003387</v>
      </c>
      <c r="C109" s="680">
        <v>1</v>
      </c>
      <c r="D109" s="683" t="s">
        <v>125</v>
      </c>
      <c r="E109" s="680"/>
      <c r="F109" s="682" t="s">
        <v>130</v>
      </c>
      <c r="G109" s="680">
        <v>2022</v>
      </c>
      <c r="H109" s="681">
        <v>24207834</v>
      </c>
      <c r="I109" s="681">
        <v>2246645</v>
      </c>
      <c r="J109" s="681">
        <v>-6346143</v>
      </c>
      <c r="K109" s="681"/>
      <c r="L109" s="681">
        <v>-4099498</v>
      </c>
      <c r="M109" s="698">
        <v>3.5000000000000003E-2</v>
      </c>
      <c r="N109" s="698">
        <v>4.5</v>
      </c>
    </row>
    <row r="110" spans="1:14" s="635" customFormat="1" x14ac:dyDescent="0.25">
      <c r="A110" s="697" t="s">
        <v>180</v>
      </c>
      <c r="B110" s="680">
        <v>12003387</v>
      </c>
      <c r="C110" s="680">
        <v>1</v>
      </c>
      <c r="D110" s="683" t="s">
        <v>125</v>
      </c>
      <c r="E110" s="680"/>
      <c r="F110" s="682" t="s">
        <v>130</v>
      </c>
      <c r="G110" s="680">
        <v>2023</v>
      </c>
      <c r="H110" s="681">
        <v>25352125</v>
      </c>
      <c r="I110" s="681">
        <v>104094505</v>
      </c>
      <c r="J110" s="681">
        <v>-30687030</v>
      </c>
      <c r="K110" s="636"/>
      <c r="L110" s="681">
        <v>73407476</v>
      </c>
      <c r="M110" s="698">
        <v>3.5000000000000003E-2</v>
      </c>
      <c r="N110" s="698">
        <v>4.5</v>
      </c>
    </row>
    <row r="111" spans="1:14" s="635" customFormat="1" x14ac:dyDescent="0.25">
      <c r="A111" s="697" t="s">
        <v>180</v>
      </c>
      <c r="B111" s="680">
        <v>12003387</v>
      </c>
      <c r="C111" s="680">
        <v>1</v>
      </c>
      <c r="D111" s="683" t="s">
        <v>125</v>
      </c>
      <c r="E111" s="636"/>
      <c r="F111" s="682" t="s">
        <v>130</v>
      </c>
      <c r="G111" s="680">
        <v>2024</v>
      </c>
      <c r="H111" s="636"/>
      <c r="I111" s="681"/>
      <c r="J111" s="681"/>
      <c r="K111" s="636"/>
      <c r="L111" s="636"/>
      <c r="M111" s="636"/>
      <c r="N111" s="636"/>
    </row>
    <row r="112" spans="1:14" x14ac:dyDescent="0.25">
      <c r="A112" s="724" t="s">
        <v>182</v>
      </c>
      <c r="B112" s="725">
        <v>12007142</v>
      </c>
      <c r="C112" s="725">
        <v>1</v>
      </c>
      <c r="D112" s="728" t="s">
        <v>125</v>
      </c>
      <c r="E112" s="725"/>
      <c r="F112" s="728" t="s">
        <v>126</v>
      </c>
      <c r="G112" s="725">
        <v>2020</v>
      </c>
      <c r="H112" s="726"/>
      <c r="I112" s="726"/>
      <c r="J112" s="726"/>
      <c r="K112" s="726"/>
      <c r="L112" s="726"/>
      <c r="M112" s="729"/>
      <c r="N112" s="726"/>
    </row>
    <row r="113" spans="1:14" x14ac:dyDescent="0.25">
      <c r="A113" s="724" t="s">
        <v>185</v>
      </c>
      <c r="B113" s="725">
        <v>12001263</v>
      </c>
      <c r="C113" s="725">
        <v>1</v>
      </c>
      <c r="D113" s="728" t="s">
        <v>125</v>
      </c>
      <c r="E113" s="725"/>
      <c r="F113" s="727" t="s">
        <v>126</v>
      </c>
      <c r="G113" s="725">
        <v>2020</v>
      </c>
      <c r="H113" s="726"/>
      <c r="I113" s="726"/>
      <c r="J113" s="726"/>
      <c r="K113" s="726"/>
      <c r="L113" s="726"/>
      <c r="M113" s="729"/>
      <c r="N113" s="726"/>
    </row>
    <row r="114" spans="1:14" x14ac:dyDescent="0.25">
      <c r="A114" s="724" t="s">
        <v>186</v>
      </c>
      <c r="B114" s="725">
        <v>12000804</v>
      </c>
      <c r="C114" s="725">
        <v>1</v>
      </c>
      <c r="D114" s="728" t="s">
        <v>125</v>
      </c>
      <c r="E114" s="725"/>
      <c r="F114" s="728" t="s">
        <v>126</v>
      </c>
      <c r="G114" s="725">
        <v>2020</v>
      </c>
      <c r="H114" s="726"/>
      <c r="I114" s="726"/>
      <c r="J114" s="726"/>
      <c r="K114" s="726"/>
      <c r="L114" s="726"/>
      <c r="M114" s="729"/>
      <c r="N114" s="726"/>
    </row>
    <row r="115" spans="1:14" x14ac:dyDescent="0.25">
      <c r="A115" s="723" t="s">
        <v>187</v>
      </c>
      <c r="B115" s="725">
        <v>1200906</v>
      </c>
      <c r="C115" s="725">
        <v>1</v>
      </c>
      <c r="D115" s="728" t="s">
        <v>125</v>
      </c>
      <c r="E115" s="723"/>
      <c r="F115" s="728" t="s">
        <v>126</v>
      </c>
      <c r="G115" s="725">
        <v>2020</v>
      </c>
      <c r="H115" s="723"/>
      <c r="I115" s="723"/>
      <c r="J115" s="723"/>
      <c r="K115" s="723"/>
      <c r="L115" s="723"/>
      <c r="M115" s="723"/>
      <c r="N115" s="723"/>
    </row>
    <row r="116" spans="1:14" x14ac:dyDescent="0.25">
      <c r="A116" s="772" t="s">
        <v>190</v>
      </c>
      <c r="B116" s="773">
        <v>12001458</v>
      </c>
      <c r="C116" s="773">
        <v>1</v>
      </c>
      <c r="D116" s="775" t="s">
        <v>125</v>
      </c>
      <c r="E116" s="773"/>
      <c r="F116" s="775" t="s">
        <v>130</v>
      </c>
      <c r="G116" s="773">
        <v>2022</v>
      </c>
      <c r="H116" s="774">
        <v>9007040</v>
      </c>
      <c r="I116" s="774">
        <v>23132177</v>
      </c>
      <c r="J116" s="774">
        <v>6156586</v>
      </c>
      <c r="K116" s="774"/>
      <c r="L116" s="774">
        <v>16975591</v>
      </c>
      <c r="M116" s="776">
        <v>0.04</v>
      </c>
      <c r="N116" s="774">
        <v>440</v>
      </c>
    </row>
    <row r="117" spans="1:14" x14ac:dyDescent="0.25">
      <c r="A117" s="828" t="s">
        <v>191</v>
      </c>
      <c r="B117" s="829">
        <v>12012049</v>
      </c>
      <c r="C117" s="829">
        <v>1</v>
      </c>
      <c r="D117" s="831" t="s">
        <v>125</v>
      </c>
      <c r="E117" s="829"/>
      <c r="F117" s="831"/>
      <c r="G117" s="829">
        <v>2022</v>
      </c>
      <c r="H117" s="840"/>
      <c r="I117" s="840"/>
      <c r="J117" s="840"/>
      <c r="K117" s="840"/>
      <c r="L117" s="840"/>
      <c r="M117" s="841"/>
      <c r="N117" s="840"/>
    </row>
    <row r="118" spans="1:14" x14ac:dyDescent="0.25">
      <c r="A118" s="828" t="s">
        <v>192</v>
      </c>
      <c r="B118" s="829"/>
      <c r="C118" s="829"/>
      <c r="D118" s="831" t="s">
        <v>133</v>
      </c>
      <c r="E118" s="829"/>
      <c r="F118" s="830" t="s">
        <v>126</v>
      </c>
      <c r="G118" s="829">
        <v>2022</v>
      </c>
      <c r="H118" s="842">
        <v>4165765</v>
      </c>
      <c r="I118" s="842">
        <v>13953735</v>
      </c>
      <c r="J118" s="842">
        <v>3135387</v>
      </c>
      <c r="K118" s="842">
        <v>5236854</v>
      </c>
      <c r="L118" s="842">
        <v>10818348</v>
      </c>
      <c r="M118" s="843">
        <v>3.5000000000000003E-2</v>
      </c>
      <c r="N118" s="842">
        <v>430</v>
      </c>
    </row>
    <row r="119" spans="1:14" x14ac:dyDescent="0.25">
      <c r="A119" s="828" t="s">
        <v>194</v>
      </c>
      <c r="B119" s="829"/>
      <c r="C119" s="829"/>
      <c r="D119" s="831" t="s">
        <v>133</v>
      </c>
      <c r="E119" s="829"/>
      <c r="F119" s="831" t="s">
        <v>126</v>
      </c>
      <c r="G119" s="829">
        <v>2022</v>
      </c>
      <c r="H119" s="842">
        <v>3966372</v>
      </c>
      <c r="I119" s="842">
        <v>13280248</v>
      </c>
      <c r="J119" s="842">
        <v>3176051</v>
      </c>
      <c r="K119" s="842">
        <v>4792098</v>
      </c>
      <c r="L119" s="842">
        <v>10104197</v>
      </c>
      <c r="M119" s="843">
        <v>3.5000000000000003E-2</v>
      </c>
      <c r="N119" s="842">
        <v>430</v>
      </c>
    </row>
    <row r="120" spans="1:14" x14ac:dyDescent="0.25">
      <c r="A120" s="827" t="s">
        <v>191</v>
      </c>
      <c r="B120" s="833">
        <v>12012049</v>
      </c>
      <c r="C120" s="833">
        <v>1</v>
      </c>
      <c r="D120" s="831" t="s">
        <v>125</v>
      </c>
      <c r="E120" s="827"/>
      <c r="F120" s="831" t="s">
        <v>130</v>
      </c>
      <c r="G120" s="833">
        <v>2023</v>
      </c>
      <c r="H120" s="834"/>
      <c r="I120" s="834"/>
      <c r="J120" s="834"/>
      <c r="K120" s="834"/>
      <c r="L120" s="834"/>
      <c r="M120" s="833"/>
      <c r="N120" s="833"/>
    </row>
    <row r="121" spans="1:14" x14ac:dyDescent="0.25">
      <c r="A121" s="827" t="s">
        <v>192</v>
      </c>
      <c r="B121" s="833"/>
      <c r="C121" s="833"/>
      <c r="D121" s="831" t="s">
        <v>133</v>
      </c>
      <c r="E121" s="833">
        <v>1</v>
      </c>
      <c r="F121" s="832"/>
      <c r="G121" s="833">
        <v>2023</v>
      </c>
      <c r="H121" s="835"/>
      <c r="I121" s="834"/>
      <c r="J121" s="834"/>
      <c r="K121" s="834"/>
      <c r="L121" s="834"/>
      <c r="M121" s="833"/>
      <c r="N121" s="833"/>
    </row>
    <row r="122" spans="1:14" x14ac:dyDescent="0.25">
      <c r="A122" s="827" t="s">
        <v>194</v>
      </c>
      <c r="B122" s="833"/>
      <c r="C122" s="833"/>
      <c r="D122" s="831" t="s">
        <v>133</v>
      </c>
      <c r="E122" s="833">
        <v>2</v>
      </c>
      <c r="F122" s="831"/>
      <c r="G122" s="833">
        <v>2023</v>
      </c>
      <c r="H122" s="835"/>
      <c r="I122" s="834"/>
      <c r="J122" s="834"/>
      <c r="K122" s="834"/>
      <c r="L122" s="834"/>
      <c r="M122" s="833"/>
      <c r="N122" s="833"/>
    </row>
    <row r="123" spans="1:14" s="695" customFormat="1" ht="12.75" x14ac:dyDescent="0.2">
      <c r="A123" s="839" t="s">
        <v>191</v>
      </c>
      <c r="B123" s="888">
        <v>12012049</v>
      </c>
      <c r="C123" s="888">
        <v>1</v>
      </c>
      <c r="D123" s="838" t="s">
        <v>125</v>
      </c>
      <c r="E123" s="888"/>
      <c r="F123" s="838" t="s">
        <v>130</v>
      </c>
      <c r="G123" s="888">
        <v>2024</v>
      </c>
      <c r="H123" s="888"/>
      <c r="I123" s="888"/>
      <c r="J123" s="888"/>
      <c r="K123" s="888"/>
      <c r="L123" s="888"/>
      <c r="M123" s="888"/>
      <c r="N123" s="888"/>
    </row>
    <row r="124" spans="1:14" x14ac:dyDescent="0.25">
      <c r="A124" s="837" t="s">
        <v>192</v>
      </c>
      <c r="B124" s="837"/>
      <c r="C124" s="837"/>
      <c r="D124" s="838" t="s">
        <v>133</v>
      </c>
      <c r="E124" s="836">
        <v>1</v>
      </c>
      <c r="F124" s="838"/>
      <c r="G124" s="836">
        <v>2024</v>
      </c>
      <c r="H124" s="836"/>
      <c r="I124" s="836"/>
      <c r="J124" s="836"/>
      <c r="K124" s="836"/>
      <c r="L124" s="836"/>
      <c r="M124" s="836"/>
      <c r="N124" s="836"/>
    </row>
    <row r="125" spans="1:14" x14ac:dyDescent="0.25">
      <c r="A125" s="837" t="s">
        <v>194</v>
      </c>
      <c r="B125" s="837"/>
      <c r="C125" s="837"/>
      <c r="D125" s="838" t="s">
        <v>133</v>
      </c>
      <c r="E125" s="836">
        <v>2</v>
      </c>
      <c r="F125" s="838"/>
      <c r="G125" s="836">
        <v>2024</v>
      </c>
      <c r="H125" s="836"/>
      <c r="I125" s="836"/>
      <c r="J125" s="836"/>
      <c r="K125" s="836"/>
      <c r="L125" s="836"/>
      <c r="M125" s="836"/>
      <c r="N125" s="836"/>
    </row>
    <row r="126" spans="1:14" x14ac:dyDescent="0.25">
      <c r="A126" s="859" t="s">
        <v>132</v>
      </c>
      <c r="B126" s="860">
        <v>12001608</v>
      </c>
      <c r="C126" s="860">
        <v>1</v>
      </c>
      <c r="D126" s="862" t="s">
        <v>125</v>
      </c>
      <c r="E126" s="860"/>
      <c r="F126" s="862" t="s">
        <v>130</v>
      </c>
      <c r="G126" s="860">
        <v>2024</v>
      </c>
      <c r="H126" s="861"/>
      <c r="I126" s="861"/>
      <c r="J126" s="861"/>
      <c r="K126" s="861"/>
      <c r="L126" s="861"/>
      <c r="M126" s="864">
        <v>3.5000000000000003E-2</v>
      </c>
      <c r="N126" s="861">
        <v>375</v>
      </c>
    </row>
    <row r="127" spans="1:14" x14ac:dyDescent="0.25">
      <c r="A127" s="879" t="s">
        <v>195</v>
      </c>
      <c r="B127" s="692">
        <v>12000584</v>
      </c>
      <c r="C127" s="692">
        <v>1</v>
      </c>
      <c r="D127" s="875" t="s">
        <v>125</v>
      </c>
      <c r="E127" s="880"/>
      <c r="F127" s="875" t="s">
        <v>126</v>
      </c>
      <c r="G127" s="880">
        <v>2022</v>
      </c>
      <c r="H127" s="881">
        <v>5976331.8379606381</v>
      </c>
      <c r="I127" s="881">
        <v>27200892</v>
      </c>
      <c r="J127" s="881">
        <v>5397334</v>
      </c>
      <c r="K127" s="881"/>
      <c r="L127" s="881">
        <v>21803558</v>
      </c>
      <c r="M127" s="882">
        <v>3.5000000000000003E-2</v>
      </c>
      <c r="N127" s="881">
        <v>405</v>
      </c>
    </row>
    <row r="128" spans="1:14" x14ac:dyDescent="0.25">
      <c r="A128" s="879" t="s">
        <v>195</v>
      </c>
      <c r="B128" s="692">
        <v>12000584</v>
      </c>
      <c r="C128" s="692">
        <v>1</v>
      </c>
      <c r="D128" s="875" t="s">
        <v>125</v>
      </c>
      <c r="E128" s="880"/>
      <c r="F128" s="874" t="s">
        <v>126</v>
      </c>
      <c r="G128" s="880">
        <v>2023</v>
      </c>
      <c r="H128" s="881"/>
      <c r="I128" s="881"/>
      <c r="J128" s="881"/>
      <c r="K128" s="881"/>
      <c r="L128" s="881"/>
      <c r="M128" s="882">
        <v>3.5000000000000003E-2</v>
      </c>
      <c r="N128" s="881">
        <v>425</v>
      </c>
    </row>
    <row r="129" spans="1:15" x14ac:dyDescent="0.25">
      <c r="A129" s="879" t="s">
        <v>195</v>
      </c>
      <c r="B129" s="692">
        <v>12000584</v>
      </c>
      <c r="C129" s="692">
        <v>1</v>
      </c>
      <c r="D129" s="875" t="s">
        <v>125</v>
      </c>
      <c r="E129" s="880"/>
      <c r="F129" s="874" t="s">
        <v>126</v>
      </c>
      <c r="G129" s="871">
        <v>2024</v>
      </c>
      <c r="H129" s="872"/>
      <c r="I129" s="872"/>
      <c r="J129" s="872"/>
      <c r="K129" s="872"/>
      <c r="L129" s="872"/>
      <c r="M129" s="882">
        <v>3.5000000000000003E-2</v>
      </c>
      <c r="N129" s="881">
        <v>425</v>
      </c>
    </row>
    <row r="130" spans="1:15" x14ac:dyDescent="0.25">
      <c r="A130" s="895" t="s">
        <v>196</v>
      </c>
      <c r="B130" s="894">
        <v>12008185</v>
      </c>
      <c r="C130" s="894">
        <v>1</v>
      </c>
      <c r="D130" s="898" t="s">
        <v>125</v>
      </c>
      <c r="E130" s="894"/>
      <c r="F130" s="898" t="s">
        <v>130</v>
      </c>
      <c r="G130" s="894">
        <v>2022</v>
      </c>
      <c r="H130" s="896"/>
      <c r="I130" s="896"/>
      <c r="J130" s="896"/>
      <c r="K130" s="896"/>
      <c r="L130" s="896"/>
      <c r="M130" s="899">
        <v>3.5000000000000003E-2</v>
      </c>
      <c r="N130" s="896">
        <v>380</v>
      </c>
    </row>
    <row r="131" spans="1:15" x14ac:dyDescent="0.25">
      <c r="A131" s="895" t="s">
        <v>196</v>
      </c>
      <c r="B131" s="894">
        <v>12008185</v>
      </c>
      <c r="C131" s="894">
        <v>1</v>
      </c>
      <c r="D131" s="898" t="s">
        <v>125</v>
      </c>
      <c r="E131" s="894"/>
      <c r="F131" s="897" t="s">
        <v>126</v>
      </c>
      <c r="G131" s="894">
        <v>2023</v>
      </c>
      <c r="H131" s="896"/>
      <c r="I131" s="896"/>
      <c r="J131" s="896"/>
      <c r="K131" s="896"/>
      <c r="L131" s="896"/>
      <c r="M131" s="899">
        <v>3.5000000000000003E-2</v>
      </c>
      <c r="N131" s="896">
        <v>380</v>
      </c>
    </row>
    <row r="132" spans="1:15" x14ac:dyDescent="0.25">
      <c r="A132" s="895" t="s">
        <v>196</v>
      </c>
      <c r="B132" s="894">
        <v>12008185</v>
      </c>
      <c r="C132" s="894">
        <v>1</v>
      </c>
      <c r="D132" s="898" t="s">
        <v>125</v>
      </c>
      <c r="E132" s="894"/>
      <c r="F132" s="897" t="s">
        <v>126</v>
      </c>
      <c r="G132" s="894">
        <v>2024</v>
      </c>
      <c r="H132" s="896"/>
      <c r="I132" s="896"/>
      <c r="J132" s="896"/>
      <c r="K132" s="896"/>
      <c r="L132" s="896"/>
      <c r="M132" s="899">
        <v>3.5000000000000003E-2</v>
      </c>
      <c r="N132" s="896">
        <v>380</v>
      </c>
    </row>
    <row r="133" spans="1:15" x14ac:dyDescent="0.25">
      <c r="A133" s="915" t="s">
        <v>197</v>
      </c>
      <c r="B133" s="916">
        <v>12002814</v>
      </c>
      <c r="C133" s="916">
        <v>1</v>
      </c>
      <c r="D133" s="917" t="s">
        <v>125</v>
      </c>
      <c r="E133" s="916" t="s">
        <v>170</v>
      </c>
      <c r="F133" s="917" t="s">
        <v>126</v>
      </c>
      <c r="G133" s="916">
        <v>2024</v>
      </c>
      <c r="H133" s="918" t="s">
        <v>198</v>
      </c>
      <c r="I133" s="918" t="s">
        <v>198</v>
      </c>
      <c r="J133" s="918" t="s">
        <v>198</v>
      </c>
      <c r="K133" s="918" t="s">
        <v>198</v>
      </c>
      <c r="L133" s="918" t="s">
        <v>198</v>
      </c>
      <c r="M133" s="918" t="s">
        <v>198</v>
      </c>
      <c r="N133" s="918" t="s">
        <v>198</v>
      </c>
    </row>
    <row r="134" spans="1:15" x14ac:dyDescent="0.25">
      <c r="A134" s="937" t="s">
        <v>200</v>
      </c>
      <c r="B134" s="470">
        <v>12003217</v>
      </c>
      <c r="C134" s="470">
        <v>1</v>
      </c>
      <c r="D134" s="940" t="s">
        <v>125</v>
      </c>
      <c r="E134" s="938"/>
      <c r="F134" s="940" t="s">
        <v>126</v>
      </c>
      <c r="G134" s="938">
        <v>2022</v>
      </c>
      <c r="H134" s="939">
        <v>1675381.5715744498</v>
      </c>
      <c r="I134" s="939">
        <v>6275678</v>
      </c>
      <c r="J134" s="939">
        <v>1965354</v>
      </c>
      <c r="K134" s="939"/>
      <c r="L134" s="939">
        <v>4310324</v>
      </c>
      <c r="M134" s="941">
        <v>3.5000000000000003E-2</v>
      </c>
      <c r="N134" s="939">
        <v>450</v>
      </c>
    </row>
    <row r="135" spans="1:15" x14ac:dyDescent="0.25">
      <c r="A135" s="937" t="s">
        <v>200</v>
      </c>
      <c r="B135" s="470">
        <v>12003217</v>
      </c>
      <c r="C135" s="470">
        <v>1</v>
      </c>
      <c r="D135" s="940" t="s">
        <v>125</v>
      </c>
      <c r="E135" s="938"/>
      <c r="F135" s="940" t="s">
        <v>126</v>
      </c>
      <c r="G135" s="938">
        <v>2023</v>
      </c>
      <c r="H135" s="939"/>
      <c r="I135" s="939"/>
      <c r="J135" s="939"/>
      <c r="K135" s="939"/>
      <c r="L135" s="939"/>
      <c r="M135" s="941">
        <v>3.5000000000000003E-2</v>
      </c>
      <c r="N135" s="939">
        <v>470</v>
      </c>
    </row>
    <row r="136" spans="1:15" x14ac:dyDescent="0.25">
      <c r="A136" s="937" t="s">
        <v>200</v>
      </c>
      <c r="B136" s="470">
        <v>12003217</v>
      </c>
      <c r="C136" s="470">
        <v>1</v>
      </c>
      <c r="D136" s="940" t="s">
        <v>125</v>
      </c>
      <c r="E136" s="938"/>
      <c r="F136" s="940" t="s">
        <v>126</v>
      </c>
      <c r="G136" s="938">
        <v>2024</v>
      </c>
      <c r="H136" s="939"/>
      <c r="I136" s="939"/>
      <c r="J136" s="939"/>
      <c r="K136" s="939"/>
      <c r="L136" s="939"/>
      <c r="M136" s="941">
        <v>3.5000000000000003E-2</v>
      </c>
      <c r="N136" s="939">
        <v>470</v>
      </c>
    </row>
    <row r="137" spans="1:15" x14ac:dyDescent="0.25">
      <c r="A137" s="980" t="s">
        <v>201</v>
      </c>
      <c r="B137" s="1003">
        <v>12001394</v>
      </c>
      <c r="C137" s="1003">
        <v>1</v>
      </c>
      <c r="D137" s="984" t="s">
        <v>125</v>
      </c>
      <c r="E137" s="981"/>
      <c r="F137" s="984" t="s">
        <v>126</v>
      </c>
      <c r="G137" s="981">
        <v>2022</v>
      </c>
      <c r="H137" s="982">
        <v>3953522.0570127335</v>
      </c>
      <c r="I137" s="982">
        <v>14965047</v>
      </c>
      <c r="J137" s="982">
        <v>4811115</v>
      </c>
      <c r="K137" s="982">
        <v>2530578</v>
      </c>
      <c r="L137" s="982">
        <v>10153932</v>
      </c>
      <c r="M137" s="985">
        <v>3.5000000000000003E-2</v>
      </c>
      <c r="N137" s="982">
        <v>342</v>
      </c>
    </row>
    <row r="138" spans="1:15" x14ac:dyDescent="0.25">
      <c r="A138" s="980" t="s">
        <v>201</v>
      </c>
      <c r="B138" s="1003">
        <v>12001394</v>
      </c>
      <c r="C138" s="1003">
        <v>1</v>
      </c>
      <c r="D138" s="984" t="s">
        <v>125</v>
      </c>
      <c r="E138" s="981"/>
      <c r="F138" s="983" t="s">
        <v>126</v>
      </c>
      <c r="G138" s="981">
        <v>2023</v>
      </c>
      <c r="H138" s="982"/>
      <c r="I138" s="982"/>
      <c r="J138" s="982"/>
      <c r="K138" s="982"/>
      <c r="L138" s="982"/>
      <c r="M138" s="985">
        <v>3.5000000000000003E-2</v>
      </c>
      <c r="N138" s="982">
        <v>370</v>
      </c>
    </row>
    <row r="139" spans="1:15" x14ac:dyDescent="0.25">
      <c r="A139" s="1002" t="s">
        <v>202</v>
      </c>
      <c r="B139" s="470">
        <v>12001900</v>
      </c>
      <c r="C139" s="470">
        <v>1</v>
      </c>
      <c r="D139" s="1006" t="s">
        <v>125</v>
      </c>
      <c r="E139" s="1003"/>
      <c r="F139" s="1006" t="s">
        <v>126</v>
      </c>
      <c r="G139" s="1003">
        <v>2022</v>
      </c>
      <c r="H139" s="1005">
        <v>2630131</v>
      </c>
      <c r="I139" s="1005">
        <v>9234617</v>
      </c>
      <c r="J139" s="1005">
        <v>1993069</v>
      </c>
      <c r="K139" s="1005">
        <v>225000</v>
      </c>
      <c r="L139" s="1005">
        <v>7016548</v>
      </c>
      <c r="M139" s="1007">
        <v>3.5000000000000003E-2</v>
      </c>
      <c r="N139" s="1005">
        <v>390</v>
      </c>
    </row>
    <row r="140" spans="1:15" x14ac:dyDescent="0.25">
      <c r="A140" s="1002" t="s">
        <v>202</v>
      </c>
      <c r="B140" s="470">
        <v>12001900</v>
      </c>
      <c r="C140" s="470">
        <v>1</v>
      </c>
      <c r="D140" s="1006" t="s">
        <v>125</v>
      </c>
      <c r="E140" s="1003"/>
      <c r="F140" s="1006" t="s">
        <v>126</v>
      </c>
      <c r="G140" s="1003">
        <v>2023</v>
      </c>
      <c r="H140" s="1004"/>
      <c r="I140" s="1004"/>
      <c r="J140" s="1004"/>
      <c r="K140" s="1004"/>
      <c r="L140" s="1004"/>
      <c r="M140" s="1004"/>
      <c r="N140" s="1004"/>
    </row>
    <row r="141" spans="1:15" x14ac:dyDescent="0.25">
      <c r="A141" s="1024" t="s">
        <v>204</v>
      </c>
      <c r="B141" s="1025">
        <v>12013508</v>
      </c>
      <c r="C141" s="1025">
        <v>1</v>
      </c>
      <c r="D141" s="1028" t="s">
        <v>133</v>
      </c>
      <c r="E141" s="1025"/>
      <c r="F141" s="1028" t="s">
        <v>126</v>
      </c>
      <c r="G141" s="1025">
        <v>2022</v>
      </c>
      <c r="H141" s="1026"/>
      <c r="I141" s="1026"/>
      <c r="J141" s="1026"/>
      <c r="K141" s="1026"/>
      <c r="L141" s="1026">
        <v>-734074.2599508753</v>
      </c>
      <c r="M141" s="1029">
        <v>3.5000000000000003E-2</v>
      </c>
      <c r="N141" s="1026">
        <v>425</v>
      </c>
      <c r="O141" s="1023"/>
    </row>
    <row r="142" spans="1:15" x14ac:dyDescent="0.25">
      <c r="A142" s="1024" t="s">
        <v>203</v>
      </c>
      <c r="B142" s="1025">
        <v>12013508</v>
      </c>
      <c r="C142" s="1025">
        <v>1</v>
      </c>
      <c r="D142" s="1028" t="s">
        <v>125</v>
      </c>
      <c r="E142" s="1025"/>
      <c r="F142" s="1027" t="s">
        <v>126</v>
      </c>
      <c r="G142" s="1025">
        <v>2023</v>
      </c>
      <c r="H142" s="1026"/>
      <c r="I142" s="1030"/>
      <c r="J142" s="1030"/>
      <c r="K142" s="1026"/>
      <c r="L142" s="1030"/>
      <c r="M142" s="1029">
        <v>3.5000000000000003E-2</v>
      </c>
      <c r="N142" s="1026">
        <v>442</v>
      </c>
      <c r="O142" s="1031"/>
    </row>
    <row r="143" spans="1:15" x14ac:dyDescent="0.25">
      <c r="A143" s="1024" t="s">
        <v>204</v>
      </c>
      <c r="B143" s="1025">
        <v>12013508</v>
      </c>
      <c r="C143" s="1025">
        <v>1</v>
      </c>
      <c r="D143" s="1028" t="s">
        <v>133</v>
      </c>
      <c r="E143" s="1025"/>
      <c r="F143" s="1028" t="s">
        <v>126</v>
      </c>
      <c r="G143" s="1025">
        <v>2023</v>
      </c>
      <c r="H143" s="1026"/>
      <c r="I143" s="1030"/>
      <c r="J143" s="1030"/>
      <c r="K143" s="1026"/>
      <c r="L143" s="1030"/>
      <c r="M143" s="1029">
        <v>3.5000000000000003E-2</v>
      </c>
      <c r="N143" s="1026">
        <v>442</v>
      </c>
      <c r="O143" s="1023"/>
    </row>
    <row r="144" spans="1:15" x14ac:dyDescent="0.25">
      <c r="A144" s="1024" t="s">
        <v>203</v>
      </c>
      <c r="B144" s="1025">
        <v>12013508</v>
      </c>
      <c r="C144" s="1025">
        <v>1</v>
      </c>
      <c r="D144" s="1028" t="s">
        <v>125</v>
      </c>
      <c r="E144" s="1025"/>
      <c r="F144" s="1027" t="s">
        <v>126</v>
      </c>
      <c r="G144" s="1025">
        <v>2024</v>
      </c>
      <c r="H144" s="1026"/>
      <c r="I144" s="1030"/>
      <c r="J144" s="1030"/>
      <c r="K144" s="1026"/>
      <c r="L144" s="1030"/>
      <c r="M144" s="1029">
        <v>3.5000000000000003E-2</v>
      </c>
      <c r="N144" s="1026">
        <v>442</v>
      </c>
      <c r="O144" s="1031"/>
    </row>
    <row r="145" spans="1:15" x14ac:dyDescent="0.25">
      <c r="A145" s="1024" t="s">
        <v>204</v>
      </c>
      <c r="B145" s="1025">
        <v>12013508</v>
      </c>
      <c r="C145" s="1025">
        <v>1</v>
      </c>
      <c r="D145" s="1028" t="s">
        <v>133</v>
      </c>
      <c r="E145" s="1025"/>
      <c r="F145" s="1028" t="s">
        <v>126</v>
      </c>
      <c r="G145" s="1025">
        <v>2024</v>
      </c>
      <c r="H145" s="1026"/>
      <c r="I145" s="1030"/>
      <c r="J145" s="1030"/>
      <c r="K145" s="1026"/>
      <c r="L145" s="1030"/>
      <c r="M145" s="1029">
        <v>3.5000000000000003E-2</v>
      </c>
      <c r="N145" s="1026">
        <v>442</v>
      </c>
      <c r="O145" s="1023"/>
    </row>
    <row r="146" spans="1:15" x14ac:dyDescent="0.25">
      <c r="A146" s="1047" t="s">
        <v>206</v>
      </c>
      <c r="B146" s="1048">
        <v>12000305</v>
      </c>
      <c r="C146" s="1048">
        <v>1</v>
      </c>
      <c r="D146" s="1051" t="s">
        <v>125</v>
      </c>
      <c r="E146" s="1048"/>
      <c r="F146" s="1051" t="s">
        <v>130</v>
      </c>
      <c r="G146" s="1048">
        <v>2024</v>
      </c>
      <c r="H146" s="1049">
        <v>7519900</v>
      </c>
      <c r="I146" s="1050">
        <v>34181078</v>
      </c>
      <c r="J146" s="1050">
        <v>8346539</v>
      </c>
      <c r="K146" s="1050">
        <v>3512438</v>
      </c>
      <c r="L146" s="1050">
        <v>25834538</v>
      </c>
      <c r="M146" s="1052">
        <v>3.5000000000000003E-2</v>
      </c>
      <c r="N146" s="1050">
        <v>390</v>
      </c>
    </row>
    <row r="147" spans="1:15" x14ac:dyDescent="0.25">
      <c r="A147" s="1058" t="s">
        <v>207</v>
      </c>
      <c r="B147" s="1059">
        <v>12000617</v>
      </c>
      <c r="C147" s="1059">
        <v>1</v>
      </c>
      <c r="D147" s="1062" t="s">
        <v>125</v>
      </c>
      <c r="E147" s="1059"/>
      <c r="F147" s="1062" t="s">
        <v>130</v>
      </c>
      <c r="G147" s="1059">
        <v>2022</v>
      </c>
      <c r="H147" s="1060">
        <v>1902877.1128298077</v>
      </c>
      <c r="I147" s="1060">
        <v>8318168</v>
      </c>
      <c r="J147" s="1060">
        <v>3682566</v>
      </c>
      <c r="K147" s="1060"/>
      <c r="L147" s="1060">
        <v>4635602</v>
      </c>
      <c r="M147" s="1063">
        <v>3.5000000000000003E-2</v>
      </c>
      <c r="N147" s="1060">
        <v>330</v>
      </c>
    </row>
    <row r="148" spans="1:15" x14ac:dyDescent="0.25">
      <c r="A148" s="1058" t="s">
        <v>207</v>
      </c>
      <c r="B148" s="1059">
        <v>12000617</v>
      </c>
      <c r="C148" s="1059">
        <v>1</v>
      </c>
      <c r="D148" s="1062" t="s">
        <v>125</v>
      </c>
      <c r="E148" s="1059"/>
      <c r="F148" s="1061" t="s">
        <v>130</v>
      </c>
      <c r="G148" s="1059">
        <v>2023</v>
      </c>
      <c r="H148" s="1060"/>
      <c r="I148" s="1060"/>
      <c r="J148" s="1060"/>
      <c r="K148" s="1060"/>
      <c r="L148" s="1060"/>
      <c r="M148" s="1063">
        <v>3.5000000000000003E-2</v>
      </c>
      <c r="N148" s="1060">
        <v>380</v>
      </c>
    </row>
    <row r="149" spans="1:15" x14ac:dyDescent="0.25">
      <c r="A149" s="1058" t="s">
        <v>207</v>
      </c>
      <c r="B149" s="1059">
        <v>12000617</v>
      </c>
      <c r="C149" s="1059">
        <v>1</v>
      </c>
      <c r="D149" s="1062" t="s">
        <v>125</v>
      </c>
      <c r="E149" s="1059"/>
      <c r="F149" s="1062" t="s">
        <v>130</v>
      </c>
      <c r="G149" s="1059">
        <v>2024</v>
      </c>
      <c r="H149" s="1060"/>
      <c r="I149" s="1060"/>
      <c r="J149" s="1060"/>
      <c r="K149" s="1060"/>
      <c r="L149" s="1060"/>
      <c r="M149" s="1063">
        <v>3.5000000000000003E-2</v>
      </c>
      <c r="N149" s="1060">
        <v>380</v>
      </c>
    </row>
    <row r="150" spans="1:15" x14ac:dyDescent="0.25">
      <c r="A150" s="1094" t="s">
        <v>208</v>
      </c>
      <c r="B150" s="1095">
        <v>12003633</v>
      </c>
      <c r="C150" s="1095">
        <v>1</v>
      </c>
      <c r="D150" s="1096" t="s">
        <v>125</v>
      </c>
      <c r="E150" s="1095"/>
      <c r="F150" s="1096" t="s">
        <v>126</v>
      </c>
      <c r="G150" s="1095">
        <v>2022</v>
      </c>
      <c r="H150" s="1097">
        <v>758149</v>
      </c>
      <c r="I150" s="1097">
        <v>63179</v>
      </c>
      <c r="J150" s="1097">
        <v>477066</v>
      </c>
      <c r="K150" s="1097">
        <v>0</v>
      </c>
      <c r="L150" s="1097">
        <v>-413887</v>
      </c>
      <c r="M150" s="1098">
        <v>3.5000000000000003E-2</v>
      </c>
      <c r="N150" s="1099">
        <v>3.8</v>
      </c>
    </row>
    <row r="151" spans="1:15" x14ac:dyDescent="0.25">
      <c r="A151" s="1094" t="s">
        <v>209</v>
      </c>
      <c r="B151" s="1095">
        <v>12003633</v>
      </c>
      <c r="C151" s="1095">
        <v>1</v>
      </c>
      <c r="D151" s="1096" t="s">
        <v>133</v>
      </c>
      <c r="E151" s="1095">
        <v>1</v>
      </c>
      <c r="F151" s="1100" t="s">
        <v>126</v>
      </c>
      <c r="G151" s="1095">
        <v>2022</v>
      </c>
      <c r="H151" s="1097">
        <v>565202</v>
      </c>
      <c r="I151" s="1097">
        <v>1976103</v>
      </c>
      <c r="J151" s="1097">
        <v>401042</v>
      </c>
      <c r="K151" s="1097">
        <v>162184</v>
      </c>
      <c r="L151" s="1097">
        <v>1575062</v>
      </c>
      <c r="M151" s="1098">
        <v>3.5000000000000003E-2</v>
      </c>
      <c r="N151" s="1099">
        <v>3.8</v>
      </c>
    </row>
    <row r="152" spans="1:15" x14ac:dyDescent="0.25">
      <c r="A152" s="1094" t="s">
        <v>208</v>
      </c>
      <c r="B152" s="1095">
        <v>12003633</v>
      </c>
      <c r="C152" s="1095">
        <v>1</v>
      </c>
      <c r="D152" s="1096" t="s">
        <v>125</v>
      </c>
      <c r="E152" s="1095"/>
      <c r="F152" s="1096" t="s">
        <v>126</v>
      </c>
      <c r="G152" s="1095">
        <v>2023</v>
      </c>
      <c r="H152" s="1097">
        <v>1182205</v>
      </c>
      <c r="I152" s="1097">
        <v>4388192</v>
      </c>
      <c r="J152" s="1097">
        <v>2199934</v>
      </c>
      <c r="K152" s="1097">
        <v>0</v>
      </c>
      <c r="L152" s="1097">
        <v>2188258</v>
      </c>
      <c r="M152" s="1098">
        <v>3.5000000000000003E-2</v>
      </c>
      <c r="N152" s="1099">
        <v>3.8</v>
      </c>
    </row>
    <row r="153" spans="1:15" x14ac:dyDescent="0.25">
      <c r="A153" s="1094" t="s">
        <v>208</v>
      </c>
      <c r="B153" s="1095">
        <v>12003633</v>
      </c>
      <c r="C153" s="1095">
        <v>1</v>
      </c>
      <c r="D153" s="1096" t="s">
        <v>125</v>
      </c>
      <c r="E153" s="1095"/>
      <c r="F153" s="1096" t="s">
        <v>126</v>
      </c>
      <c r="G153" s="1095">
        <v>2024</v>
      </c>
      <c r="H153" s="1097">
        <v>1182205</v>
      </c>
      <c r="I153" s="1097">
        <v>4388192</v>
      </c>
      <c r="J153" s="1097">
        <v>2199934</v>
      </c>
      <c r="K153" s="1097">
        <v>0</v>
      </c>
      <c r="L153" s="1097">
        <v>2188258</v>
      </c>
      <c r="M153" s="1098">
        <v>3.5000000000000003E-2</v>
      </c>
      <c r="N153" s="1099">
        <v>3.8</v>
      </c>
    </row>
    <row r="154" spans="1:15" x14ac:dyDescent="0.25">
      <c r="A154" s="1141" t="s">
        <v>212</v>
      </c>
      <c r="B154" s="1142">
        <v>12001083</v>
      </c>
      <c r="C154" s="1142">
        <v>1</v>
      </c>
      <c r="D154" s="1143" t="s">
        <v>125</v>
      </c>
      <c r="E154" s="1142"/>
      <c r="F154" s="1143" t="s">
        <v>126</v>
      </c>
      <c r="G154" s="1142">
        <v>2024</v>
      </c>
      <c r="H154" s="1162">
        <v>2955125</v>
      </c>
      <c r="I154" s="1145">
        <v>9742147</v>
      </c>
      <c r="J154" s="1145">
        <v>-2989159</v>
      </c>
      <c r="K154" s="1145">
        <v>1810874</v>
      </c>
      <c r="L154" s="1145">
        <v>6752988</v>
      </c>
      <c r="M154" s="1140">
        <v>3.5</v>
      </c>
      <c r="N154" s="1140">
        <v>380</v>
      </c>
    </row>
    <row r="155" spans="1:15" s="1023" customFormat="1" x14ac:dyDescent="0.25">
      <c r="A155" s="1141" t="s">
        <v>213</v>
      </c>
      <c r="B155" s="1142">
        <v>12000597</v>
      </c>
      <c r="C155" s="1142">
        <v>1</v>
      </c>
      <c r="D155" s="1143" t="s">
        <v>125</v>
      </c>
      <c r="E155" s="1142"/>
      <c r="F155" s="1143" t="s">
        <v>126</v>
      </c>
      <c r="G155" s="1142">
        <v>2022</v>
      </c>
      <c r="H155" s="1097">
        <v>2121212</v>
      </c>
      <c r="I155" s="1097">
        <v>11209407</v>
      </c>
      <c r="J155" s="1097">
        <v>5710116</v>
      </c>
      <c r="K155" s="1097">
        <v>2351185</v>
      </c>
      <c r="L155" s="1097">
        <v>5499291</v>
      </c>
      <c r="M155" s="1063">
        <v>3.5000000000000003E-2</v>
      </c>
      <c r="N155" s="1097">
        <v>380</v>
      </c>
    </row>
    <row r="156" spans="1:15" s="1023" customFormat="1" x14ac:dyDescent="0.25">
      <c r="A156" s="1141" t="s">
        <v>213</v>
      </c>
      <c r="B156" s="1142">
        <v>12000597</v>
      </c>
      <c r="C156" s="1142">
        <v>1</v>
      </c>
      <c r="D156" s="1143" t="s">
        <v>125</v>
      </c>
      <c r="E156" s="1142"/>
      <c r="F156" s="1143" t="s">
        <v>126</v>
      </c>
      <c r="G156" s="1142">
        <v>2023</v>
      </c>
      <c r="H156" s="1097"/>
      <c r="I156" s="1097"/>
      <c r="J156" s="1097"/>
      <c r="K156" s="1097"/>
      <c r="L156" s="1097"/>
      <c r="M156" s="1052"/>
      <c r="N156" s="1097"/>
    </row>
    <row r="157" spans="1:15" s="1023" customFormat="1" x14ac:dyDescent="0.25">
      <c r="A157" s="1141" t="s">
        <v>213</v>
      </c>
      <c r="B157" s="1142">
        <v>12000597</v>
      </c>
      <c r="C157" s="1142">
        <v>1</v>
      </c>
      <c r="D157" s="1143" t="s">
        <v>125</v>
      </c>
      <c r="E157" s="1142"/>
      <c r="F157" s="1143" t="s">
        <v>126</v>
      </c>
      <c r="G157" s="1142">
        <v>2024</v>
      </c>
      <c r="H157" s="1097"/>
      <c r="I157" s="1097"/>
      <c r="J157" s="1097"/>
      <c r="K157" s="1097"/>
      <c r="L157" s="1097"/>
      <c r="M157" s="1052"/>
      <c r="N157" s="1097"/>
    </row>
    <row r="158" spans="1:15" s="1023" customFormat="1" x14ac:dyDescent="0.25">
      <c r="A158" s="1141" t="s">
        <v>213</v>
      </c>
      <c r="B158" s="1142">
        <v>12000597</v>
      </c>
      <c r="C158" s="1142">
        <v>1</v>
      </c>
      <c r="D158" s="1143" t="s">
        <v>125</v>
      </c>
      <c r="E158" s="1142"/>
      <c r="F158" s="1143" t="s">
        <v>126</v>
      </c>
      <c r="G158" s="1142">
        <v>2025</v>
      </c>
      <c r="H158" s="1140"/>
      <c r="I158" s="1140"/>
      <c r="J158" s="1140"/>
      <c r="K158" s="1140"/>
      <c r="L158" s="1140"/>
      <c r="M158" s="1140"/>
      <c r="N158" s="1140"/>
    </row>
    <row r="159" spans="1:15" x14ac:dyDescent="0.25">
      <c r="A159" s="1167" t="s">
        <v>216</v>
      </c>
      <c r="B159" s="1168">
        <v>12001618</v>
      </c>
      <c r="C159" s="1168">
        <v>1</v>
      </c>
      <c r="D159" s="1171" t="s">
        <v>125</v>
      </c>
      <c r="E159" s="1168"/>
      <c r="F159" s="1171" t="s">
        <v>126</v>
      </c>
      <c r="G159" s="1168">
        <v>2022</v>
      </c>
      <c r="H159" s="1169">
        <v>1319091</v>
      </c>
      <c r="I159" s="1169">
        <v>5104034</v>
      </c>
      <c r="J159" s="1169">
        <v>1314419</v>
      </c>
      <c r="K159" s="1169">
        <v>1556413</v>
      </c>
      <c r="L159" s="1169">
        <v>3789616</v>
      </c>
      <c r="M159" s="1172">
        <v>3.5000000000000003E-2</v>
      </c>
      <c r="N159" s="1169">
        <v>380</v>
      </c>
    </row>
    <row r="160" spans="1:15" x14ac:dyDescent="0.25">
      <c r="A160" s="1167" t="s">
        <v>216</v>
      </c>
      <c r="B160" s="1168">
        <v>12001618</v>
      </c>
      <c r="C160" s="1168">
        <v>1</v>
      </c>
      <c r="D160" s="1171" t="s">
        <v>125</v>
      </c>
      <c r="E160" s="1168"/>
      <c r="F160" s="1170" t="s">
        <v>126</v>
      </c>
      <c r="G160" s="1168">
        <v>2023</v>
      </c>
      <c r="H160" s="1169">
        <v>1286490</v>
      </c>
      <c r="I160" s="1169"/>
      <c r="J160" s="1169"/>
      <c r="K160" s="1169"/>
      <c r="L160" s="1169"/>
      <c r="M160" s="1172">
        <v>3.5000000000000003E-2</v>
      </c>
      <c r="N160" s="1169">
        <v>380</v>
      </c>
    </row>
  </sheetData>
  <conditionalFormatting sqref="A108">
    <cfRule type="expression" dxfId="2" priority="3">
      <formula>OR($B$11="Dienstleister",$B$11="Subverpächter")</formula>
    </cfRule>
  </conditionalFormatting>
  <conditionalFormatting sqref="A109">
    <cfRule type="expression" dxfId="1" priority="2">
      <formula>OR($B$11="Dienstleister",$B$11="Subverpächter")</formula>
    </cfRule>
  </conditionalFormatting>
  <conditionalFormatting sqref="A110:A111">
    <cfRule type="expression" dxfId="0" priority="1">
      <formula>OR($B$11="Dienstleister",$B$11="Subverpächter")</formula>
    </cfRule>
  </conditionalFormatting>
  <dataValidations count="3">
    <dataValidation type="list" allowBlank="1" showInputMessage="1" showErrorMessage="1" sqref="D4 F5:F111 F155:F158" xr:uid="{00000000-0002-0000-0300-000000000000}">
      <formula1>"Regelverfahren, vereinfachtes Verfahren"</formula1>
    </dataValidation>
    <dataValidation type="list" allowBlank="1" showInputMessage="1" showErrorMessage="1" sqref="D5:D111 D155:D158" xr:uid="{00000000-0002-0000-0300-000001000000}">
      <formula1>"Netzbetreiber, Verpächter"</formula1>
    </dataValidation>
    <dataValidation allowBlank="1" showInputMessage="1" showErrorMessage="1" promptTitle="Firma des Verpächters" prompt="Geben Sie hier die Firma des Verpächters ein." sqref="A108" xr:uid="{FF19581E-F11E-4E90-B525-DC95239BBA61}"/>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59"/>
  <sheetViews>
    <sheetView zoomScale="66" zoomScaleNormal="66" workbookViewId="0">
      <selection activeCell="F4" sqref="F4"/>
    </sheetView>
  </sheetViews>
  <sheetFormatPr baseColWidth="10" defaultColWidth="11.42578125" defaultRowHeight="15" x14ac:dyDescent="0.25"/>
  <cols>
    <col min="1" max="1" width="7.140625" customWidth="1"/>
    <col min="2" max="2" width="7.5703125" style="12" customWidth="1"/>
    <col min="3" max="3" width="26.140625" customWidth="1"/>
    <col min="4" max="4" width="38.85546875" customWidth="1"/>
    <col min="5" max="5" width="62" customWidth="1"/>
    <col min="6" max="6" width="24.140625" customWidth="1"/>
    <col min="7" max="7" width="28.85546875" customWidth="1"/>
    <col min="8" max="8" width="23.5703125" customWidth="1"/>
    <col min="9" max="9" width="12" bestFit="1" customWidth="1"/>
  </cols>
  <sheetData>
    <row r="1" spans="1:8" ht="114" customHeight="1" x14ac:dyDescent="0.25">
      <c r="A1" s="5" t="s">
        <v>27</v>
      </c>
      <c r="B1" s="6" t="s">
        <v>28</v>
      </c>
      <c r="C1" s="5" t="s">
        <v>123</v>
      </c>
      <c r="D1" s="5" t="s">
        <v>29</v>
      </c>
      <c r="E1" s="5" t="s">
        <v>30</v>
      </c>
      <c r="F1" s="5" t="s">
        <v>31</v>
      </c>
      <c r="G1" s="5" t="s">
        <v>79</v>
      </c>
      <c r="H1" s="5" t="s">
        <v>73</v>
      </c>
    </row>
    <row r="2" spans="1:8" ht="105" x14ac:dyDescent="0.25">
      <c r="A2" s="7">
        <v>1</v>
      </c>
      <c r="B2" s="10">
        <v>1</v>
      </c>
      <c r="C2" s="8" t="s">
        <v>32</v>
      </c>
      <c r="D2" s="7" t="s">
        <v>33</v>
      </c>
      <c r="E2" s="7" t="s">
        <v>76</v>
      </c>
      <c r="F2" s="7" t="s">
        <v>88</v>
      </c>
      <c r="G2" s="7"/>
      <c r="H2" s="7" t="s">
        <v>34</v>
      </c>
    </row>
    <row r="3" spans="1:8" ht="75" x14ac:dyDescent="0.25">
      <c r="A3" s="7">
        <v>1</v>
      </c>
      <c r="B3" s="10">
        <v>2</v>
      </c>
      <c r="C3" s="7" t="s">
        <v>89</v>
      </c>
      <c r="D3" s="7" t="s">
        <v>35</v>
      </c>
      <c r="E3" s="7" t="s">
        <v>75</v>
      </c>
      <c r="F3" s="7" t="s">
        <v>90</v>
      </c>
      <c r="G3" s="7" t="s">
        <v>74</v>
      </c>
      <c r="H3" s="7" t="s">
        <v>74</v>
      </c>
    </row>
    <row r="4" spans="1:8" ht="90" x14ac:dyDescent="0.25">
      <c r="A4" s="7">
        <v>2</v>
      </c>
      <c r="B4" s="10">
        <v>3</v>
      </c>
      <c r="C4" s="7" t="s">
        <v>36</v>
      </c>
      <c r="D4" s="7" t="s">
        <v>37</v>
      </c>
      <c r="E4" s="7" t="s">
        <v>38</v>
      </c>
      <c r="F4" s="7" t="s">
        <v>39</v>
      </c>
      <c r="G4" s="7"/>
      <c r="H4" s="7" t="s">
        <v>34</v>
      </c>
    </row>
    <row r="5" spans="1:8" ht="105" customHeight="1" x14ac:dyDescent="0.25">
      <c r="A5" s="7">
        <v>3</v>
      </c>
      <c r="B5" s="10">
        <v>4</v>
      </c>
      <c r="C5" s="7" t="s">
        <v>82</v>
      </c>
      <c r="D5" s="7" t="s">
        <v>40</v>
      </c>
      <c r="E5" s="7" t="s">
        <v>84</v>
      </c>
      <c r="F5" s="7" t="s">
        <v>88</v>
      </c>
      <c r="G5" s="7"/>
      <c r="H5" s="7" t="s">
        <v>34</v>
      </c>
    </row>
    <row r="6" spans="1:8" ht="105.6" customHeight="1" x14ac:dyDescent="0.25">
      <c r="A6" s="7">
        <v>3</v>
      </c>
      <c r="B6" s="10">
        <v>5</v>
      </c>
      <c r="C6" s="7" t="s">
        <v>41</v>
      </c>
      <c r="D6" s="7" t="s">
        <v>42</v>
      </c>
      <c r="E6" s="7" t="s">
        <v>93</v>
      </c>
      <c r="F6" s="7" t="s">
        <v>90</v>
      </c>
      <c r="G6" s="7" t="s">
        <v>34</v>
      </c>
      <c r="H6" s="7"/>
    </row>
    <row r="7" spans="1:8" ht="75" x14ac:dyDescent="0.25">
      <c r="A7" s="7">
        <v>3</v>
      </c>
      <c r="B7" s="10">
        <v>6</v>
      </c>
      <c r="C7" s="7" t="s">
        <v>83</v>
      </c>
      <c r="D7" s="7" t="s">
        <v>42</v>
      </c>
      <c r="E7" s="7" t="s">
        <v>85</v>
      </c>
      <c r="F7" s="7" t="s">
        <v>88</v>
      </c>
      <c r="G7" s="7"/>
      <c r="H7" s="7" t="s">
        <v>34</v>
      </c>
    </row>
    <row r="8" spans="1:8" ht="114.6" customHeight="1" x14ac:dyDescent="0.25">
      <c r="A8" s="7">
        <v>3</v>
      </c>
      <c r="B8" s="10">
        <v>7</v>
      </c>
      <c r="C8" s="7" t="s">
        <v>43</v>
      </c>
      <c r="D8" s="7" t="s">
        <v>42</v>
      </c>
      <c r="E8" s="7" t="s">
        <v>92</v>
      </c>
      <c r="F8" s="7" t="s">
        <v>90</v>
      </c>
      <c r="G8" s="7" t="s">
        <v>34</v>
      </c>
      <c r="H8" s="7"/>
    </row>
    <row r="9" spans="1:8" ht="97.15" customHeight="1" x14ac:dyDescent="0.25">
      <c r="A9" s="7">
        <v>4</v>
      </c>
      <c r="B9" s="10">
        <v>8</v>
      </c>
      <c r="C9" s="7" t="s">
        <v>44</v>
      </c>
      <c r="D9" s="7" t="s">
        <v>45</v>
      </c>
      <c r="E9" s="7" t="s">
        <v>94</v>
      </c>
      <c r="F9" s="7" t="s">
        <v>88</v>
      </c>
      <c r="G9" s="7"/>
      <c r="H9" s="7" t="s">
        <v>34</v>
      </c>
    </row>
    <row r="10" spans="1:8" ht="73.900000000000006" customHeight="1" x14ac:dyDescent="0.25">
      <c r="A10" s="7">
        <v>4</v>
      </c>
      <c r="B10" s="10">
        <v>9</v>
      </c>
      <c r="C10" s="7" t="s">
        <v>91</v>
      </c>
      <c r="D10" s="7" t="s">
        <v>46</v>
      </c>
      <c r="E10" s="7" t="s">
        <v>86</v>
      </c>
      <c r="F10" s="7" t="s">
        <v>88</v>
      </c>
      <c r="G10" s="7"/>
      <c r="H10" s="7" t="s">
        <v>34</v>
      </c>
    </row>
    <row r="11" spans="1:8" ht="229.5" customHeight="1" x14ac:dyDescent="0.25">
      <c r="A11" s="7">
        <v>5</v>
      </c>
      <c r="B11" s="10">
        <v>10</v>
      </c>
      <c r="C11" s="7" t="s">
        <v>99</v>
      </c>
      <c r="D11" s="7" t="s">
        <v>87</v>
      </c>
      <c r="E11" s="7" t="s">
        <v>100</v>
      </c>
      <c r="F11" s="7" t="s">
        <v>88</v>
      </c>
      <c r="G11" s="7"/>
      <c r="H11" s="7" t="s">
        <v>34</v>
      </c>
    </row>
    <row r="12" spans="1:8" ht="105" customHeight="1" x14ac:dyDescent="0.25">
      <c r="A12" s="7">
        <v>5</v>
      </c>
      <c r="B12" s="10">
        <v>11</v>
      </c>
      <c r="C12" s="7" t="s">
        <v>101</v>
      </c>
      <c r="D12" s="7" t="s">
        <v>47</v>
      </c>
      <c r="E12" s="7" t="s">
        <v>121</v>
      </c>
      <c r="F12" s="7" t="s">
        <v>90</v>
      </c>
      <c r="G12" s="7" t="s">
        <v>102</v>
      </c>
      <c r="H12" s="7"/>
    </row>
    <row r="13" spans="1:8" ht="90.75" customHeight="1" x14ac:dyDescent="0.25">
      <c r="A13" s="7">
        <v>6</v>
      </c>
      <c r="B13" s="10" t="s">
        <v>108</v>
      </c>
      <c r="C13" s="7" t="s">
        <v>103</v>
      </c>
      <c r="D13" s="7" t="s">
        <v>48</v>
      </c>
      <c r="E13" s="7" t="s">
        <v>106</v>
      </c>
      <c r="F13" s="7" t="s">
        <v>49</v>
      </c>
      <c r="G13" s="7"/>
      <c r="H13" s="7" t="s">
        <v>34</v>
      </c>
    </row>
    <row r="14" spans="1:8" ht="73.5" customHeight="1" x14ac:dyDescent="0.25">
      <c r="A14" s="7">
        <v>6</v>
      </c>
      <c r="B14" s="10" t="s">
        <v>107</v>
      </c>
      <c r="C14" s="7" t="s">
        <v>109</v>
      </c>
      <c r="D14" s="7" t="s">
        <v>42</v>
      </c>
      <c r="E14" s="7" t="s">
        <v>110</v>
      </c>
      <c r="F14" s="7" t="s">
        <v>49</v>
      </c>
      <c r="G14" s="7"/>
      <c r="H14" s="7" t="s">
        <v>34</v>
      </c>
    </row>
    <row r="15" spans="1:8" ht="63" customHeight="1" x14ac:dyDescent="0.25">
      <c r="A15" s="7">
        <v>8</v>
      </c>
      <c r="B15" s="10" t="s">
        <v>111</v>
      </c>
      <c r="C15" s="7" t="s">
        <v>50</v>
      </c>
      <c r="D15" s="7" t="s">
        <v>51</v>
      </c>
      <c r="E15" s="7" t="s">
        <v>52</v>
      </c>
      <c r="F15" s="7" t="s">
        <v>88</v>
      </c>
      <c r="G15" s="7"/>
      <c r="H15" s="7" t="s">
        <v>34</v>
      </c>
    </row>
    <row r="16" spans="1:8" ht="409.5" customHeight="1" x14ac:dyDescent="0.25">
      <c r="A16" s="7">
        <v>8</v>
      </c>
      <c r="B16" s="10" t="s">
        <v>117</v>
      </c>
      <c r="C16" s="7" t="s">
        <v>53</v>
      </c>
      <c r="D16" s="7" t="s">
        <v>54</v>
      </c>
      <c r="E16" s="7" t="s">
        <v>112</v>
      </c>
      <c r="F16" s="7" t="s">
        <v>88</v>
      </c>
      <c r="G16" s="7"/>
      <c r="H16" s="7" t="s">
        <v>34</v>
      </c>
    </row>
    <row r="17" spans="1:18" ht="89.45" customHeight="1" x14ac:dyDescent="0.25">
      <c r="A17" s="7">
        <v>8</v>
      </c>
      <c r="B17" s="10" t="s">
        <v>118</v>
      </c>
      <c r="C17" s="7" t="s">
        <v>55</v>
      </c>
      <c r="D17" s="7" t="s">
        <v>56</v>
      </c>
      <c r="E17" s="7" t="s">
        <v>57</v>
      </c>
      <c r="F17" s="7" t="s">
        <v>88</v>
      </c>
      <c r="G17" s="7"/>
      <c r="H17" s="7" t="s">
        <v>34</v>
      </c>
    </row>
    <row r="18" spans="1:18" ht="89.45" customHeight="1" x14ac:dyDescent="0.25">
      <c r="A18" s="7">
        <v>8</v>
      </c>
      <c r="B18" s="10" t="s">
        <v>115</v>
      </c>
      <c r="C18" s="7" t="s">
        <v>58</v>
      </c>
      <c r="D18" s="7" t="s">
        <v>59</v>
      </c>
      <c r="E18" s="7" t="s">
        <v>60</v>
      </c>
      <c r="F18" s="7" t="s">
        <v>88</v>
      </c>
      <c r="G18" s="7"/>
      <c r="H18" s="7" t="s">
        <v>34</v>
      </c>
    </row>
    <row r="19" spans="1:18" ht="90" x14ac:dyDescent="0.25">
      <c r="A19" s="7">
        <v>8</v>
      </c>
      <c r="B19" s="10" t="s">
        <v>111</v>
      </c>
      <c r="C19" s="7" t="s">
        <v>61</v>
      </c>
      <c r="D19" s="7" t="s">
        <v>62</v>
      </c>
      <c r="E19" s="7" t="s">
        <v>63</v>
      </c>
      <c r="F19" s="7" t="s">
        <v>88</v>
      </c>
      <c r="G19" s="7"/>
      <c r="H19" s="7" t="s">
        <v>34</v>
      </c>
    </row>
    <row r="20" spans="1:18" ht="135" x14ac:dyDescent="0.25">
      <c r="A20" s="7">
        <v>8</v>
      </c>
      <c r="B20" s="10" t="s">
        <v>117</v>
      </c>
      <c r="C20" s="7" t="s">
        <v>64</v>
      </c>
      <c r="D20" s="7" t="s">
        <v>42</v>
      </c>
      <c r="E20" s="7" t="s">
        <v>112</v>
      </c>
      <c r="F20" s="7" t="s">
        <v>88</v>
      </c>
      <c r="G20" s="7"/>
      <c r="H20" s="7" t="s">
        <v>34</v>
      </c>
    </row>
    <row r="21" spans="1:18" ht="60" x14ac:dyDescent="0.25">
      <c r="A21" s="7">
        <v>8</v>
      </c>
      <c r="B21" s="10" t="s">
        <v>118</v>
      </c>
      <c r="C21" s="7" t="s">
        <v>65</v>
      </c>
      <c r="D21" s="7" t="s">
        <v>42</v>
      </c>
      <c r="E21" s="7" t="s">
        <v>66</v>
      </c>
      <c r="F21" s="7" t="s">
        <v>88</v>
      </c>
      <c r="G21" s="7"/>
      <c r="H21" s="7" t="s">
        <v>34</v>
      </c>
    </row>
    <row r="22" spans="1:18" ht="60" x14ac:dyDescent="0.25">
      <c r="A22" s="7">
        <v>8</v>
      </c>
      <c r="B22" s="10" t="s">
        <v>115</v>
      </c>
      <c r="C22" s="7" t="s">
        <v>67</v>
      </c>
      <c r="D22" s="7" t="s">
        <v>42</v>
      </c>
      <c r="E22" s="7" t="s">
        <v>68</v>
      </c>
      <c r="F22" s="7" t="s">
        <v>88</v>
      </c>
      <c r="G22" s="7"/>
      <c r="H22" s="7" t="s">
        <v>34</v>
      </c>
    </row>
    <row r="23" spans="1:18" ht="57" customHeight="1" x14ac:dyDescent="0.25">
      <c r="A23" s="7">
        <v>15</v>
      </c>
      <c r="B23" s="10" t="s">
        <v>116</v>
      </c>
      <c r="C23" s="7" t="s">
        <v>8</v>
      </c>
      <c r="D23" s="7" t="s">
        <v>69</v>
      </c>
      <c r="E23" s="7" t="s">
        <v>113</v>
      </c>
      <c r="F23" s="7" t="s">
        <v>90</v>
      </c>
      <c r="G23" s="7" t="s">
        <v>34</v>
      </c>
      <c r="H23" s="7"/>
    </row>
    <row r="24" spans="1:18" ht="90" x14ac:dyDescent="0.25">
      <c r="A24" s="7">
        <v>16</v>
      </c>
      <c r="B24" s="10" t="s">
        <v>119</v>
      </c>
      <c r="C24" s="7" t="s">
        <v>70</v>
      </c>
      <c r="D24" s="7" t="s">
        <v>71</v>
      </c>
      <c r="E24" s="7" t="s">
        <v>114</v>
      </c>
      <c r="F24" s="7" t="s">
        <v>90</v>
      </c>
      <c r="G24" s="7" t="s">
        <v>34</v>
      </c>
      <c r="H24" s="7"/>
    </row>
    <row r="25" spans="1:18" x14ac:dyDescent="0.25">
      <c r="A25" s="4"/>
      <c r="B25" s="11"/>
    </row>
    <row r="26" spans="1:18" x14ac:dyDescent="0.25">
      <c r="A26" s="4"/>
      <c r="B26" s="11"/>
      <c r="G26" s="9"/>
      <c r="H26" s="9"/>
      <c r="I26" s="9"/>
      <c r="J26" s="9"/>
      <c r="K26" s="9"/>
      <c r="L26" s="9"/>
      <c r="M26" s="9"/>
      <c r="N26" s="9"/>
      <c r="O26" s="9"/>
      <c r="P26" s="9"/>
      <c r="Q26" s="9"/>
      <c r="R26" s="9"/>
    </row>
    <row r="27" spans="1:18" x14ac:dyDescent="0.25">
      <c r="A27" s="4"/>
      <c r="B27" s="11"/>
      <c r="G27" s="9"/>
      <c r="H27" s="9"/>
      <c r="I27" s="9"/>
      <c r="J27" s="9"/>
      <c r="K27" s="9"/>
      <c r="L27" s="9"/>
      <c r="M27" s="9"/>
      <c r="N27" s="9"/>
      <c r="O27" s="9"/>
      <c r="P27" s="9"/>
      <c r="Q27" s="9"/>
      <c r="R27" s="9"/>
    </row>
    <row r="28" spans="1:18" x14ac:dyDescent="0.25">
      <c r="A28" s="4"/>
      <c r="B28" s="11"/>
      <c r="G28" s="9"/>
      <c r="H28" s="9"/>
      <c r="I28" s="9"/>
      <c r="J28" s="9"/>
      <c r="K28" s="9"/>
      <c r="L28" s="9"/>
      <c r="M28" s="9"/>
      <c r="N28" s="9"/>
      <c r="O28" s="9"/>
      <c r="P28" s="9"/>
      <c r="Q28" s="9"/>
      <c r="R28" s="9"/>
    </row>
    <row r="29" spans="1:18" x14ac:dyDescent="0.25">
      <c r="A29" s="4"/>
      <c r="B29" s="11"/>
      <c r="G29" s="9"/>
      <c r="H29" s="9"/>
      <c r="I29" s="9"/>
      <c r="J29" s="9"/>
      <c r="K29" s="9"/>
      <c r="L29" s="9"/>
      <c r="M29" s="9"/>
      <c r="N29" s="9"/>
      <c r="O29" s="9"/>
      <c r="P29" s="9"/>
      <c r="Q29" s="9"/>
      <c r="R29" s="9"/>
    </row>
    <row r="30" spans="1:18" x14ac:dyDescent="0.25">
      <c r="A30" s="4"/>
      <c r="B30" s="11"/>
      <c r="G30" s="9"/>
      <c r="H30" s="9"/>
      <c r="I30" s="9"/>
      <c r="J30" s="9"/>
      <c r="K30" s="9"/>
      <c r="L30" s="9"/>
      <c r="M30" s="9"/>
      <c r="N30" s="9"/>
      <c r="O30" s="9"/>
      <c r="P30" s="9"/>
      <c r="Q30" s="9"/>
      <c r="R30" s="9"/>
    </row>
    <row r="31" spans="1:18" x14ac:dyDescent="0.25">
      <c r="A31" s="4"/>
      <c r="B31" s="11"/>
      <c r="G31" s="9"/>
      <c r="H31" s="9"/>
      <c r="I31" s="9"/>
      <c r="J31" s="9"/>
      <c r="K31" s="9"/>
      <c r="L31" s="9"/>
      <c r="M31" s="9"/>
      <c r="N31" s="9"/>
      <c r="O31" s="9"/>
      <c r="P31" s="9"/>
      <c r="Q31" s="9"/>
      <c r="R31" s="9"/>
    </row>
    <row r="32" spans="1:18" x14ac:dyDescent="0.25">
      <c r="A32" s="4"/>
      <c r="B32" s="11"/>
      <c r="G32" s="9"/>
      <c r="H32" s="9"/>
      <c r="I32" s="9"/>
      <c r="J32" s="9"/>
      <c r="K32" s="9"/>
      <c r="L32" s="9"/>
      <c r="M32" s="9"/>
      <c r="N32" s="9"/>
      <c r="O32" s="9"/>
      <c r="P32" s="9"/>
      <c r="Q32" s="9"/>
      <c r="R32" s="9"/>
    </row>
    <row r="33" spans="7:18" x14ac:dyDescent="0.25">
      <c r="G33" s="9"/>
      <c r="H33" s="9"/>
      <c r="I33" s="9"/>
      <c r="J33" s="9"/>
      <c r="K33" s="9"/>
      <c r="L33" s="9"/>
      <c r="M33" s="9"/>
      <c r="N33" s="9"/>
      <c r="O33" s="9"/>
      <c r="P33" s="9"/>
      <c r="Q33" s="9"/>
      <c r="R33" s="9"/>
    </row>
    <row r="34" spans="7:18" x14ac:dyDescent="0.25">
      <c r="G34" s="9"/>
      <c r="H34" s="9"/>
      <c r="I34" s="9"/>
      <c r="J34" s="9"/>
      <c r="K34" s="9"/>
      <c r="L34" s="9"/>
      <c r="M34" s="9"/>
      <c r="N34" s="9"/>
      <c r="O34" s="9"/>
      <c r="P34" s="9"/>
      <c r="Q34" s="9"/>
      <c r="R34" s="9"/>
    </row>
    <row r="35" spans="7:18" x14ac:dyDescent="0.25">
      <c r="G35" s="9"/>
      <c r="H35" s="9"/>
      <c r="I35" s="9"/>
      <c r="J35" s="9"/>
      <c r="K35" s="9"/>
      <c r="L35" s="9"/>
      <c r="M35" s="9"/>
      <c r="N35" s="9"/>
      <c r="O35" s="9"/>
      <c r="P35" s="9"/>
      <c r="Q35" s="9"/>
      <c r="R35" s="9"/>
    </row>
    <row r="36" spans="7:18" x14ac:dyDescent="0.25">
      <c r="G36" s="9"/>
      <c r="H36" s="9"/>
      <c r="I36" s="9"/>
      <c r="J36" s="9"/>
      <c r="K36" s="9"/>
      <c r="L36" s="9"/>
      <c r="M36" s="9"/>
      <c r="N36" s="9"/>
      <c r="O36" s="9"/>
      <c r="P36" s="9"/>
      <c r="Q36" s="9"/>
      <c r="R36" s="9"/>
    </row>
    <row r="37" spans="7:18" x14ac:dyDescent="0.25">
      <c r="G37" s="9"/>
      <c r="H37" s="9"/>
      <c r="I37" s="9"/>
      <c r="J37" s="9"/>
      <c r="K37" s="9"/>
      <c r="L37" s="9"/>
      <c r="M37" s="9"/>
      <c r="N37" s="9"/>
      <c r="O37" s="9"/>
      <c r="P37" s="9"/>
      <c r="Q37" s="9"/>
      <c r="R37" s="9"/>
    </row>
    <row r="38" spans="7:18" x14ac:dyDescent="0.25">
      <c r="G38" s="9"/>
      <c r="H38" s="9"/>
      <c r="I38" s="9"/>
      <c r="J38" s="9"/>
      <c r="K38" s="9"/>
      <c r="L38" s="9"/>
      <c r="M38" s="9"/>
      <c r="N38" s="9"/>
      <c r="O38" s="9"/>
      <c r="P38" s="9"/>
      <c r="Q38" s="9"/>
      <c r="R38" s="9"/>
    </row>
    <row r="39" spans="7:18" x14ac:dyDescent="0.25">
      <c r="G39" s="9"/>
      <c r="H39" s="9"/>
      <c r="I39" s="9"/>
      <c r="J39" s="9"/>
      <c r="K39" s="9"/>
      <c r="L39" s="9"/>
      <c r="M39" s="9"/>
      <c r="N39" s="9"/>
      <c r="O39" s="9"/>
      <c r="P39" s="9"/>
      <c r="Q39" s="9"/>
      <c r="R39" s="9"/>
    </row>
    <row r="40" spans="7:18" x14ac:dyDescent="0.25">
      <c r="G40" s="9"/>
      <c r="H40" s="9"/>
      <c r="I40" s="9"/>
      <c r="J40" s="9"/>
      <c r="K40" s="9"/>
      <c r="L40" s="9"/>
      <c r="M40" s="9"/>
      <c r="N40" s="9"/>
      <c r="O40" s="9"/>
      <c r="P40" s="9"/>
      <c r="Q40" s="9"/>
      <c r="R40" s="9"/>
    </row>
    <row r="41" spans="7:18" x14ac:dyDescent="0.25">
      <c r="G41" s="9"/>
      <c r="H41" s="9"/>
      <c r="I41" s="9"/>
      <c r="J41" s="9"/>
      <c r="K41" s="9"/>
      <c r="L41" s="9"/>
      <c r="M41" s="9"/>
      <c r="N41" s="9"/>
      <c r="O41" s="9"/>
      <c r="P41" s="9"/>
      <c r="Q41" s="9"/>
      <c r="R41" s="9"/>
    </row>
    <row r="42" spans="7:18" x14ac:dyDescent="0.25">
      <c r="G42" s="9"/>
      <c r="H42" s="9"/>
      <c r="I42" s="9"/>
      <c r="J42" s="9"/>
      <c r="K42" s="9"/>
      <c r="L42" s="9"/>
      <c r="M42" s="9"/>
      <c r="N42" s="9"/>
      <c r="O42" s="9"/>
      <c r="P42" s="9"/>
      <c r="Q42" s="9"/>
      <c r="R42" s="9"/>
    </row>
    <row r="43" spans="7:18" x14ac:dyDescent="0.25">
      <c r="G43" s="9"/>
      <c r="H43" s="9"/>
      <c r="I43" s="9"/>
      <c r="J43" s="9"/>
      <c r="K43" s="9"/>
      <c r="L43" s="9"/>
      <c r="M43" s="9"/>
      <c r="N43" s="9"/>
      <c r="O43" s="9"/>
      <c r="P43" s="9"/>
      <c r="Q43" s="9"/>
      <c r="R43" s="9"/>
    </row>
    <row r="44" spans="7:18" x14ac:dyDescent="0.25">
      <c r="G44" s="9"/>
      <c r="H44" s="9"/>
      <c r="I44" s="9"/>
      <c r="J44" s="9"/>
      <c r="K44" s="9"/>
      <c r="L44" s="9"/>
      <c r="M44" s="9"/>
      <c r="N44" s="9"/>
      <c r="O44" s="9"/>
      <c r="P44" s="9"/>
      <c r="Q44" s="9"/>
      <c r="R44" s="9"/>
    </row>
    <row r="45" spans="7:18" x14ac:dyDescent="0.25">
      <c r="G45" s="9"/>
      <c r="H45" s="9"/>
      <c r="I45" s="9"/>
      <c r="J45" s="9"/>
      <c r="K45" s="9"/>
      <c r="L45" s="9"/>
      <c r="M45" s="9"/>
      <c r="N45" s="9"/>
      <c r="O45" s="9"/>
      <c r="P45" s="9"/>
      <c r="Q45" s="9"/>
      <c r="R45" s="9"/>
    </row>
    <row r="46" spans="7:18" x14ac:dyDescent="0.25">
      <c r="G46" s="9"/>
      <c r="H46" s="9"/>
      <c r="I46" s="9"/>
      <c r="J46" s="9"/>
      <c r="K46" s="9"/>
      <c r="L46" s="9"/>
      <c r="M46" s="9"/>
      <c r="N46" s="9"/>
      <c r="O46" s="9"/>
      <c r="P46" s="9"/>
      <c r="Q46" s="9"/>
      <c r="R46" s="9"/>
    </row>
    <row r="47" spans="7:18" x14ac:dyDescent="0.25">
      <c r="G47" s="9"/>
      <c r="H47" s="9"/>
      <c r="I47" s="9"/>
      <c r="J47" s="9"/>
      <c r="K47" s="9"/>
      <c r="L47" s="9"/>
      <c r="M47" s="9"/>
      <c r="N47" s="9"/>
      <c r="O47" s="9"/>
      <c r="P47" s="9"/>
      <c r="Q47" s="9"/>
      <c r="R47" s="9"/>
    </row>
    <row r="48" spans="7:18" x14ac:dyDescent="0.25">
      <c r="G48" s="9"/>
      <c r="H48" s="9"/>
      <c r="I48" s="9"/>
      <c r="J48" s="9"/>
      <c r="K48" s="9"/>
      <c r="L48" s="9"/>
      <c r="M48" s="9"/>
      <c r="N48" s="9"/>
      <c r="O48" s="9"/>
      <c r="P48" s="9"/>
      <c r="Q48" s="9"/>
      <c r="R48" s="9"/>
    </row>
    <row r="49" spans="7:18" x14ac:dyDescent="0.25">
      <c r="G49" s="9"/>
      <c r="H49" s="9"/>
      <c r="I49" s="9"/>
      <c r="J49" s="9"/>
      <c r="K49" s="9"/>
      <c r="L49" s="9"/>
      <c r="M49" s="9"/>
      <c r="N49" s="9"/>
      <c r="O49" s="9"/>
      <c r="P49" s="9"/>
      <c r="Q49" s="9"/>
      <c r="R49" s="9"/>
    </row>
    <row r="50" spans="7:18" x14ac:dyDescent="0.25">
      <c r="G50" s="9"/>
      <c r="H50" s="9"/>
      <c r="I50" s="9"/>
      <c r="J50" s="9"/>
      <c r="K50" s="9"/>
      <c r="L50" s="9"/>
      <c r="M50" s="9"/>
      <c r="N50" s="9"/>
      <c r="O50" s="9"/>
      <c r="P50" s="9"/>
      <c r="Q50" s="9"/>
      <c r="R50" s="9"/>
    </row>
    <row r="51" spans="7:18" x14ac:dyDescent="0.25">
      <c r="G51" s="9"/>
      <c r="H51" s="9"/>
      <c r="I51" s="9"/>
      <c r="J51" s="9"/>
      <c r="K51" s="9"/>
      <c r="L51" s="9"/>
      <c r="M51" s="9"/>
      <c r="N51" s="9"/>
      <c r="O51" s="9"/>
      <c r="P51" s="9"/>
      <c r="Q51" s="9"/>
      <c r="R51" s="9"/>
    </row>
    <row r="52" spans="7:18" x14ac:dyDescent="0.25">
      <c r="G52" s="9"/>
      <c r="H52" s="9"/>
      <c r="I52" s="9"/>
      <c r="J52" s="9"/>
      <c r="K52" s="9"/>
      <c r="L52" s="9"/>
      <c r="M52" s="9"/>
      <c r="N52" s="9"/>
      <c r="O52" s="9"/>
      <c r="P52" s="9"/>
      <c r="Q52" s="9"/>
      <c r="R52" s="9"/>
    </row>
    <row r="53" spans="7:18" x14ac:dyDescent="0.25">
      <c r="G53" s="9"/>
      <c r="H53" s="9"/>
      <c r="I53" s="9"/>
      <c r="J53" s="9"/>
      <c r="K53" s="9"/>
      <c r="L53" s="9"/>
      <c r="M53" s="9"/>
      <c r="N53" s="9"/>
      <c r="O53" s="9"/>
      <c r="P53" s="9"/>
      <c r="Q53" s="9"/>
      <c r="R53" s="9"/>
    </row>
    <row r="54" spans="7:18" x14ac:dyDescent="0.25">
      <c r="G54" s="9"/>
      <c r="H54" s="9"/>
      <c r="I54" s="9"/>
      <c r="J54" s="9"/>
      <c r="K54" s="9"/>
      <c r="L54" s="9"/>
      <c r="M54" s="9"/>
      <c r="N54" s="9"/>
      <c r="O54" s="9"/>
      <c r="P54" s="9"/>
      <c r="Q54" s="9"/>
      <c r="R54" s="9"/>
    </row>
    <row r="55" spans="7:18" x14ac:dyDescent="0.25">
      <c r="G55" s="9"/>
      <c r="H55" s="9"/>
      <c r="I55" s="9"/>
      <c r="J55" s="9"/>
      <c r="K55" s="9"/>
      <c r="L55" s="9"/>
      <c r="M55" s="9"/>
      <c r="N55" s="9"/>
      <c r="O55" s="9"/>
      <c r="P55" s="9"/>
      <c r="Q55" s="9"/>
      <c r="R55" s="9"/>
    </row>
    <row r="56" spans="7:18" x14ac:dyDescent="0.25">
      <c r="G56" s="9"/>
      <c r="H56" s="9"/>
      <c r="I56" s="9"/>
      <c r="J56" s="9"/>
      <c r="K56" s="9"/>
      <c r="L56" s="9"/>
      <c r="M56" s="9"/>
      <c r="N56" s="9"/>
      <c r="O56" s="9"/>
      <c r="P56" s="9"/>
      <c r="Q56" s="9"/>
      <c r="R56" s="9"/>
    </row>
    <row r="57" spans="7:18" x14ac:dyDescent="0.25">
      <c r="G57" s="9"/>
      <c r="H57" s="9"/>
      <c r="I57" s="9"/>
      <c r="J57" s="9"/>
      <c r="K57" s="9"/>
      <c r="L57" s="9"/>
      <c r="M57" s="9"/>
      <c r="N57" s="9"/>
      <c r="O57" s="9"/>
      <c r="P57" s="9"/>
      <c r="Q57" s="9"/>
      <c r="R57" s="9"/>
    </row>
    <row r="58" spans="7:18" x14ac:dyDescent="0.25">
      <c r="G58" s="9"/>
      <c r="H58" s="9"/>
      <c r="I58" s="9"/>
      <c r="J58" s="9"/>
      <c r="K58" s="9"/>
      <c r="L58" s="9"/>
      <c r="M58" s="9"/>
      <c r="N58" s="9"/>
      <c r="O58" s="9"/>
      <c r="P58" s="9"/>
      <c r="Q58" s="9"/>
      <c r="R58" s="9"/>
    </row>
    <row r="59" spans="7:18" x14ac:dyDescent="0.25">
      <c r="G59" s="9"/>
      <c r="H59" s="9"/>
      <c r="I59" s="9"/>
      <c r="J59" s="9"/>
      <c r="K59" s="9"/>
      <c r="L59" s="9"/>
      <c r="M59" s="9"/>
      <c r="N59" s="9"/>
      <c r="O59" s="9"/>
      <c r="P59" s="9"/>
      <c r="Q59" s="9"/>
      <c r="R59" s="9"/>
    </row>
    <row r="60" spans="7:18" x14ac:dyDescent="0.25">
      <c r="G60" s="9"/>
      <c r="H60" s="9"/>
      <c r="I60" s="9"/>
      <c r="J60" s="9"/>
      <c r="K60" s="9"/>
      <c r="L60" s="9"/>
      <c r="M60" s="9"/>
      <c r="N60" s="9"/>
      <c r="O60" s="9"/>
      <c r="P60" s="9"/>
      <c r="Q60" s="9"/>
      <c r="R60" s="9"/>
    </row>
    <row r="61" spans="7:18" x14ac:dyDescent="0.25">
      <c r="G61" s="9"/>
      <c r="H61" s="9"/>
      <c r="I61" s="9"/>
      <c r="J61" s="9"/>
      <c r="K61" s="9"/>
      <c r="L61" s="9"/>
      <c r="M61" s="9"/>
      <c r="N61" s="9"/>
      <c r="O61" s="9"/>
      <c r="P61" s="9"/>
      <c r="Q61" s="9"/>
      <c r="R61" s="9"/>
    </row>
    <row r="62" spans="7:18" x14ac:dyDescent="0.25">
      <c r="G62" s="9"/>
      <c r="H62" s="9"/>
      <c r="I62" s="9"/>
      <c r="J62" s="9"/>
      <c r="K62" s="9"/>
      <c r="L62" s="9"/>
      <c r="M62" s="9"/>
      <c r="N62" s="9"/>
      <c r="O62" s="9"/>
      <c r="P62" s="9"/>
      <c r="Q62" s="9"/>
      <c r="R62" s="9"/>
    </row>
    <row r="63" spans="7:18" x14ac:dyDescent="0.25">
      <c r="G63" s="9"/>
      <c r="H63" s="9"/>
      <c r="I63" s="9"/>
      <c r="J63" s="9"/>
      <c r="K63" s="9"/>
      <c r="L63" s="9"/>
      <c r="M63" s="9"/>
      <c r="N63" s="9"/>
      <c r="O63" s="9"/>
      <c r="P63" s="9"/>
      <c r="Q63" s="9"/>
      <c r="R63" s="9"/>
    </row>
    <row r="64" spans="7:18" x14ac:dyDescent="0.25">
      <c r="G64" s="9"/>
      <c r="H64" s="9"/>
      <c r="I64" s="9"/>
      <c r="J64" s="9"/>
      <c r="K64" s="9"/>
      <c r="L64" s="9"/>
      <c r="M64" s="9"/>
      <c r="N64" s="9"/>
      <c r="O64" s="9"/>
      <c r="P64" s="9"/>
      <c r="Q64" s="9"/>
      <c r="R64" s="9"/>
    </row>
    <row r="65" spans="7:18" x14ac:dyDescent="0.25">
      <c r="G65" s="9"/>
      <c r="H65" s="9"/>
      <c r="I65" s="9"/>
      <c r="J65" s="9"/>
      <c r="K65" s="9"/>
      <c r="L65" s="9"/>
      <c r="M65" s="9"/>
      <c r="N65" s="9"/>
      <c r="O65" s="9"/>
      <c r="P65" s="9"/>
      <c r="Q65" s="9"/>
      <c r="R65" s="9"/>
    </row>
    <row r="66" spans="7:18" x14ac:dyDescent="0.25">
      <c r="G66" s="9"/>
      <c r="H66" s="9"/>
      <c r="I66" s="9"/>
      <c r="J66" s="9"/>
      <c r="K66" s="9"/>
      <c r="L66" s="9"/>
      <c r="M66" s="9"/>
      <c r="N66" s="9"/>
      <c r="O66" s="9"/>
      <c r="P66" s="9"/>
      <c r="Q66" s="9"/>
      <c r="R66" s="9"/>
    </row>
    <row r="67" spans="7:18" x14ac:dyDescent="0.25">
      <c r="G67" s="9"/>
      <c r="H67" s="9"/>
      <c r="I67" s="9"/>
      <c r="J67" s="9"/>
      <c r="K67" s="9"/>
      <c r="L67" s="9"/>
      <c r="M67" s="9"/>
      <c r="N67" s="9"/>
      <c r="O67" s="9"/>
      <c r="P67" s="9"/>
      <c r="Q67" s="9"/>
      <c r="R67" s="9"/>
    </row>
    <row r="68" spans="7:18" x14ac:dyDescent="0.25">
      <c r="G68" s="9"/>
      <c r="H68" s="9"/>
      <c r="I68" s="9"/>
      <c r="J68" s="9"/>
      <c r="K68" s="9"/>
      <c r="L68" s="9"/>
      <c r="M68" s="9"/>
      <c r="N68" s="9"/>
      <c r="O68" s="9"/>
      <c r="P68" s="9"/>
      <c r="Q68" s="9"/>
      <c r="R68" s="9"/>
    </row>
    <row r="69" spans="7:18" x14ac:dyDescent="0.25">
      <c r="G69" s="9"/>
      <c r="H69" s="9"/>
      <c r="I69" s="9"/>
      <c r="J69" s="9"/>
      <c r="K69" s="9"/>
      <c r="L69" s="9"/>
      <c r="M69" s="9"/>
      <c r="N69" s="9"/>
      <c r="O69" s="9"/>
      <c r="P69" s="9"/>
      <c r="Q69" s="9"/>
      <c r="R69" s="9"/>
    </row>
    <row r="70" spans="7:18" x14ac:dyDescent="0.25">
      <c r="G70" s="9"/>
      <c r="H70" s="9"/>
      <c r="I70" s="9"/>
      <c r="J70" s="9"/>
      <c r="K70" s="9"/>
      <c r="L70" s="9"/>
      <c r="M70" s="9"/>
      <c r="N70" s="9"/>
      <c r="O70" s="9"/>
      <c r="P70" s="9"/>
      <c r="Q70" s="9"/>
      <c r="R70" s="9"/>
    </row>
    <row r="71" spans="7:18" x14ac:dyDescent="0.25">
      <c r="G71" s="9"/>
      <c r="H71" s="9"/>
      <c r="I71" s="9"/>
      <c r="J71" s="9"/>
      <c r="K71" s="9"/>
      <c r="L71" s="9"/>
      <c r="M71" s="9"/>
      <c r="N71" s="9"/>
      <c r="O71" s="9"/>
      <c r="P71" s="9"/>
      <c r="Q71" s="9"/>
      <c r="R71" s="9"/>
    </row>
    <row r="72" spans="7:18" x14ac:dyDescent="0.25">
      <c r="G72" s="9"/>
      <c r="H72" s="9"/>
      <c r="I72" s="9"/>
      <c r="J72" s="9"/>
      <c r="K72" s="9"/>
      <c r="L72" s="9"/>
      <c r="M72" s="9"/>
      <c r="N72" s="9"/>
      <c r="O72" s="9"/>
      <c r="P72" s="9"/>
      <c r="Q72" s="9"/>
      <c r="R72" s="9"/>
    </row>
    <row r="73" spans="7:18" x14ac:dyDescent="0.25">
      <c r="G73" s="9"/>
      <c r="H73" s="9"/>
      <c r="I73" s="9"/>
      <c r="J73" s="9"/>
      <c r="K73" s="9"/>
      <c r="L73" s="9"/>
      <c r="M73" s="9"/>
      <c r="N73" s="9"/>
      <c r="O73" s="9"/>
      <c r="P73" s="9"/>
      <c r="Q73" s="9"/>
      <c r="R73" s="9"/>
    </row>
    <row r="74" spans="7:18" x14ac:dyDescent="0.25">
      <c r="G74" s="9"/>
      <c r="H74" s="9"/>
      <c r="I74" s="9"/>
      <c r="J74" s="9"/>
      <c r="K74" s="9"/>
      <c r="L74" s="9"/>
      <c r="M74" s="9"/>
      <c r="N74" s="9"/>
      <c r="O74" s="9"/>
      <c r="P74" s="9"/>
      <c r="Q74" s="9"/>
      <c r="R74" s="9"/>
    </row>
    <row r="75" spans="7:18" x14ac:dyDescent="0.25">
      <c r="G75" s="9"/>
      <c r="H75" s="9"/>
      <c r="I75" s="9"/>
      <c r="J75" s="9"/>
      <c r="K75" s="9"/>
      <c r="L75" s="9"/>
      <c r="M75" s="9"/>
      <c r="N75" s="9"/>
      <c r="O75" s="9"/>
      <c r="P75" s="9"/>
      <c r="Q75" s="9"/>
      <c r="R75" s="9"/>
    </row>
    <row r="76" spans="7:18" x14ac:dyDescent="0.25">
      <c r="G76" s="9"/>
      <c r="H76" s="9"/>
      <c r="I76" s="9"/>
      <c r="J76" s="9"/>
      <c r="K76" s="9"/>
      <c r="L76" s="9"/>
      <c r="M76" s="9"/>
      <c r="N76" s="9"/>
      <c r="O76" s="9"/>
      <c r="P76" s="9"/>
      <c r="Q76" s="9"/>
      <c r="R76" s="9"/>
    </row>
    <row r="77" spans="7:18" x14ac:dyDescent="0.25">
      <c r="G77" s="9"/>
      <c r="H77" s="9"/>
      <c r="I77" s="9"/>
      <c r="J77" s="9"/>
      <c r="K77" s="9"/>
      <c r="L77" s="9"/>
      <c r="M77" s="9"/>
      <c r="N77" s="9"/>
      <c r="O77" s="9"/>
      <c r="P77" s="9"/>
      <c r="Q77" s="9"/>
      <c r="R77" s="9"/>
    </row>
    <row r="78" spans="7:18" x14ac:dyDescent="0.25">
      <c r="G78" s="9"/>
      <c r="H78" s="9"/>
      <c r="I78" s="9"/>
      <c r="J78" s="9"/>
      <c r="K78" s="9"/>
      <c r="L78" s="9"/>
      <c r="M78" s="9"/>
      <c r="N78" s="9"/>
      <c r="O78" s="9"/>
      <c r="P78" s="9"/>
      <c r="Q78" s="9"/>
      <c r="R78" s="9"/>
    </row>
    <row r="79" spans="7:18" x14ac:dyDescent="0.25">
      <c r="G79" s="9"/>
      <c r="H79" s="9"/>
      <c r="I79" s="9"/>
      <c r="J79" s="9"/>
      <c r="K79" s="9"/>
      <c r="L79" s="9"/>
      <c r="M79" s="9"/>
      <c r="N79" s="9"/>
      <c r="O79" s="9"/>
      <c r="P79" s="9"/>
      <c r="Q79" s="9"/>
      <c r="R79" s="9"/>
    </row>
    <row r="80" spans="7:18" x14ac:dyDescent="0.25">
      <c r="G80" s="9"/>
      <c r="H80" s="9"/>
      <c r="I80" s="9"/>
      <c r="J80" s="9"/>
      <c r="K80" s="9"/>
      <c r="L80" s="9"/>
      <c r="M80" s="9"/>
      <c r="N80" s="9"/>
      <c r="O80" s="9"/>
      <c r="P80" s="9"/>
      <c r="Q80" s="9"/>
      <c r="R80" s="9"/>
    </row>
    <row r="81" spans="7:18" x14ac:dyDescent="0.25">
      <c r="G81" s="9"/>
      <c r="H81" s="9"/>
      <c r="I81" s="9"/>
      <c r="J81" s="9"/>
      <c r="K81" s="9"/>
      <c r="L81" s="9"/>
      <c r="M81" s="9"/>
      <c r="N81" s="9"/>
      <c r="O81" s="9"/>
      <c r="P81" s="9"/>
      <c r="Q81" s="9"/>
      <c r="R81" s="9"/>
    </row>
    <row r="82" spans="7:18" x14ac:dyDescent="0.25">
      <c r="G82" s="9"/>
      <c r="H82" s="9"/>
      <c r="I82" s="9"/>
      <c r="J82" s="9"/>
      <c r="K82" s="9"/>
      <c r="L82" s="9"/>
      <c r="M82" s="9"/>
      <c r="N82" s="9"/>
      <c r="O82" s="9"/>
      <c r="P82" s="9"/>
      <c r="Q82" s="9"/>
      <c r="R82" s="9"/>
    </row>
    <row r="83" spans="7:18" x14ac:dyDescent="0.25">
      <c r="G83" s="9"/>
      <c r="H83" s="9"/>
      <c r="I83" s="9"/>
      <c r="J83" s="9"/>
      <c r="K83" s="9"/>
      <c r="L83" s="9"/>
      <c r="M83" s="9"/>
      <c r="N83" s="9"/>
      <c r="O83" s="9"/>
      <c r="P83" s="9"/>
      <c r="Q83" s="9"/>
      <c r="R83" s="9"/>
    </row>
    <row r="84" spans="7:18" x14ac:dyDescent="0.25">
      <c r="G84" s="9"/>
      <c r="H84" s="9"/>
      <c r="I84" s="9"/>
      <c r="J84" s="9"/>
      <c r="K84" s="9"/>
      <c r="L84" s="9"/>
      <c r="M84" s="9"/>
      <c r="N84" s="9"/>
      <c r="O84" s="9"/>
      <c r="P84" s="9"/>
      <c r="Q84" s="9"/>
      <c r="R84" s="9"/>
    </row>
    <row r="85" spans="7:18" x14ac:dyDescent="0.25">
      <c r="G85" s="9"/>
      <c r="H85" s="9"/>
      <c r="I85" s="9"/>
      <c r="J85" s="9"/>
      <c r="K85" s="9"/>
      <c r="L85" s="9"/>
      <c r="M85" s="9"/>
      <c r="N85" s="9"/>
      <c r="O85" s="9"/>
      <c r="P85" s="9"/>
      <c r="Q85" s="9"/>
      <c r="R85" s="9"/>
    </row>
    <row r="86" spans="7:18" x14ac:dyDescent="0.25">
      <c r="G86" s="9"/>
      <c r="H86" s="9"/>
      <c r="I86" s="9"/>
      <c r="J86" s="9"/>
      <c r="K86" s="9"/>
      <c r="L86" s="9"/>
      <c r="M86" s="9"/>
      <c r="N86" s="9"/>
      <c r="O86" s="9"/>
      <c r="P86" s="9"/>
      <c r="Q86" s="9"/>
      <c r="R86" s="9"/>
    </row>
    <row r="87" spans="7:18" x14ac:dyDescent="0.25">
      <c r="G87" s="9"/>
      <c r="H87" s="9"/>
      <c r="I87" s="9"/>
      <c r="J87" s="9"/>
      <c r="K87" s="9"/>
      <c r="L87" s="9"/>
      <c r="M87" s="9"/>
      <c r="N87" s="9"/>
      <c r="O87" s="9"/>
      <c r="P87" s="9"/>
      <c r="Q87" s="9"/>
      <c r="R87" s="9"/>
    </row>
    <row r="88" spans="7:18" x14ac:dyDescent="0.25">
      <c r="G88" s="9"/>
      <c r="H88" s="9"/>
      <c r="I88" s="9"/>
      <c r="J88" s="9"/>
      <c r="K88" s="9"/>
      <c r="L88" s="9"/>
      <c r="M88" s="9"/>
      <c r="N88" s="9"/>
      <c r="O88" s="9"/>
      <c r="P88" s="9"/>
      <c r="Q88" s="9"/>
      <c r="R88" s="9"/>
    </row>
    <row r="89" spans="7:18" x14ac:dyDescent="0.25">
      <c r="G89" s="9"/>
      <c r="H89" s="9"/>
      <c r="I89" s="9"/>
      <c r="J89" s="9"/>
      <c r="K89" s="9"/>
      <c r="L89" s="9"/>
      <c r="M89" s="9"/>
      <c r="N89" s="9"/>
      <c r="O89" s="9"/>
      <c r="P89" s="9"/>
      <c r="Q89" s="9"/>
      <c r="R89" s="9"/>
    </row>
    <row r="90" spans="7:18" x14ac:dyDescent="0.25">
      <c r="G90" s="9"/>
      <c r="H90" s="9"/>
      <c r="I90" s="9"/>
      <c r="J90" s="9"/>
      <c r="K90" s="9"/>
      <c r="L90" s="9"/>
      <c r="M90" s="9"/>
      <c r="N90" s="9"/>
      <c r="O90" s="9"/>
      <c r="P90" s="9"/>
      <c r="Q90" s="9"/>
      <c r="R90" s="9"/>
    </row>
    <row r="91" spans="7:18" x14ac:dyDescent="0.25">
      <c r="G91" s="9"/>
      <c r="H91" s="9"/>
      <c r="I91" s="9"/>
      <c r="J91" s="9"/>
      <c r="K91" s="9"/>
      <c r="L91" s="9"/>
      <c r="M91" s="9"/>
      <c r="N91" s="9"/>
      <c r="O91" s="9"/>
      <c r="P91" s="9"/>
      <c r="Q91" s="9"/>
      <c r="R91" s="9"/>
    </row>
    <row r="92" spans="7:18" x14ac:dyDescent="0.25">
      <c r="G92" s="9"/>
      <c r="H92" s="9"/>
      <c r="I92" s="9"/>
      <c r="J92" s="9"/>
      <c r="K92" s="9"/>
      <c r="L92" s="9"/>
      <c r="M92" s="9"/>
      <c r="N92" s="9"/>
      <c r="O92" s="9"/>
      <c r="P92" s="9"/>
      <c r="Q92" s="9"/>
      <c r="R92" s="9"/>
    </row>
    <row r="93" spans="7:18" x14ac:dyDescent="0.25">
      <c r="G93" s="9"/>
      <c r="H93" s="9"/>
      <c r="I93" s="9"/>
      <c r="J93" s="9"/>
      <c r="K93" s="9"/>
      <c r="L93" s="9"/>
      <c r="M93" s="9"/>
      <c r="N93" s="9"/>
      <c r="O93" s="9"/>
      <c r="P93" s="9"/>
      <c r="Q93" s="9"/>
      <c r="R93" s="9"/>
    </row>
    <row r="94" spans="7:18" x14ac:dyDescent="0.25">
      <c r="G94" s="9"/>
      <c r="H94" s="9"/>
      <c r="I94" s="9"/>
      <c r="J94" s="9"/>
      <c r="K94" s="9"/>
      <c r="L94" s="9"/>
      <c r="M94" s="9"/>
      <c r="N94" s="9"/>
      <c r="O94" s="9"/>
      <c r="P94" s="9"/>
      <c r="Q94" s="9"/>
      <c r="R94" s="9"/>
    </row>
    <row r="95" spans="7:18" x14ac:dyDescent="0.25">
      <c r="G95" s="9"/>
      <c r="H95" s="9"/>
      <c r="I95" s="9"/>
      <c r="J95" s="9"/>
      <c r="K95" s="9"/>
      <c r="L95" s="9"/>
      <c r="M95" s="9"/>
      <c r="N95" s="9"/>
      <c r="O95" s="9"/>
      <c r="P95" s="9"/>
      <c r="Q95" s="9"/>
      <c r="R95" s="9"/>
    </row>
    <row r="96" spans="7:18" x14ac:dyDescent="0.25">
      <c r="G96" s="9"/>
      <c r="H96" s="9"/>
      <c r="I96" s="9"/>
      <c r="J96" s="9"/>
      <c r="K96" s="9"/>
      <c r="L96" s="9"/>
      <c r="M96" s="9"/>
      <c r="N96" s="9"/>
      <c r="O96" s="9"/>
      <c r="P96" s="9"/>
      <c r="Q96" s="9"/>
      <c r="R96" s="9"/>
    </row>
    <row r="97" spans="7:18" x14ac:dyDescent="0.25">
      <c r="G97" s="9"/>
      <c r="H97" s="9"/>
      <c r="I97" s="9"/>
      <c r="J97" s="9"/>
      <c r="K97" s="9"/>
      <c r="L97" s="9"/>
      <c r="M97" s="9"/>
      <c r="N97" s="9"/>
      <c r="O97" s="9"/>
      <c r="P97" s="9"/>
      <c r="Q97" s="9"/>
      <c r="R97" s="9"/>
    </row>
    <row r="98" spans="7:18" x14ac:dyDescent="0.25">
      <c r="G98" s="9"/>
      <c r="H98" s="9"/>
      <c r="I98" s="9"/>
      <c r="J98" s="9"/>
      <c r="K98" s="9"/>
      <c r="L98" s="9"/>
      <c r="M98" s="9"/>
      <c r="N98" s="9"/>
      <c r="O98" s="9"/>
      <c r="P98" s="9"/>
      <c r="Q98" s="9"/>
      <c r="R98" s="9"/>
    </row>
    <row r="99" spans="7:18" x14ac:dyDescent="0.25">
      <c r="G99" s="9"/>
      <c r="H99" s="9"/>
      <c r="I99" s="9"/>
      <c r="J99" s="9"/>
      <c r="K99" s="9"/>
      <c r="L99" s="9"/>
      <c r="M99" s="9"/>
      <c r="N99" s="9"/>
      <c r="O99" s="9"/>
      <c r="P99" s="9"/>
      <c r="Q99" s="9"/>
      <c r="R99" s="9"/>
    </row>
    <row r="100" spans="7:18" x14ac:dyDescent="0.25">
      <c r="G100" s="9"/>
      <c r="H100" s="9"/>
      <c r="I100" s="9"/>
      <c r="J100" s="9"/>
      <c r="K100" s="9"/>
      <c r="L100" s="9"/>
      <c r="M100" s="9"/>
      <c r="N100" s="9"/>
      <c r="O100" s="9"/>
      <c r="P100" s="9"/>
      <c r="Q100" s="9"/>
      <c r="R100" s="9"/>
    </row>
    <row r="101" spans="7:18" x14ac:dyDescent="0.25">
      <c r="G101" s="9"/>
      <c r="H101" s="9"/>
      <c r="I101" s="9"/>
      <c r="J101" s="9"/>
      <c r="K101" s="9"/>
      <c r="L101" s="9"/>
      <c r="M101" s="9"/>
      <c r="N101" s="9"/>
      <c r="O101" s="9"/>
      <c r="P101" s="9"/>
      <c r="Q101" s="9"/>
      <c r="R101" s="9"/>
    </row>
    <row r="102" spans="7:18" x14ac:dyDescent="0.25">
      <c r="G102" s="9"/>
      <c r="H102" s="9"/>
      <c r="I102" s="9"/>
      <c r="J102" s="9"/>
      <c r="K102" s="9"/>
      <c r="L102" s="9"/>
      <c r="M102" s="9"/>
      <c r="N102" s="9"/>
      <c r="O102" s="9"/>
      <c r="P102" s="9"/>
      <c r="Q102" s="9"/>
      <c r="R102" s="9"/>
    </row>
    <row r="103" spans="7:18" x14ac:dyDescent="0.25">
      <c r="G103" s="9"/>
      <c r="H103" s="9"/>
      <c r="I103" s="9"/>
      <c r="J103" s="9"/>
      <c r="K103" s="9"/>
      <c r="L103" s="9"/>
      <c r="M103" s="9"/>
      <c r="N103" s="9"/>
      <c r="O103" s="9"/>
      <c r="P103" s="9"/>
      <c r="Q103" s="9"/>
      <c r="R103" s="9"/>
    </row>
    <row r="104" spans="7:18" x14ac:dyDescent="0.25">
      <c r="G104" s="9"/>
      <c r="H104" s="9"/>
      <c r="I104" s="9"/>
      <c r="J104" s="9"/>
      <c r="K104" s="9"/>
      <c r="L104" s="9"/>
      <c r="M104" s="9"/>
      <c r="N104" s="9"/>
      <c r="O104" s="9"/>
      <c r="P104" s="9"/>
      <c r="Q104" s="9"/>
      <c r="R104" s="9"/>
    </row>
    <row r="105" spans="7:18" x14ac:dyDescent="0.25">
      <c r="G105" s="9"/>
      <c r="H105" s="9"/>
      <c r="I105" s="9"/>
      <c r="J105" s="9"/>
      <c r="K105" s="9"/>
      <c r="L105" s="9"/>
      <c r="M105" s="9"/>
      <c r="N105" s="9"/>
      <c r="O105" s="9"/>
      <c r="P105" s="9"/>
      <c r="Q105" s="9"/>
      <c r="R105" s="9"/>
    </row>
    <row r="106" spans="7:18" x14ac:dyDescent="0.25">
      <c r="G106" s="9"/>
      <c r="H106" s="9"/>
      <c r="I106" s="9"/>
      <c r="J106" s="9"/>
      <c r="K106" s="9"/>
      <c r="L106" s="9"/>
      <c r="M106" s="9"/>
      <c r="N106" s="9"/>
      <c r="O106" s="9"/>
      <c r="P106" s="9"/>
      <c r="Q106" s="9"/>
      <c r="R106" s="9"/>
    </row>
    <row r="107" spans="7:18" x14ac:dyDescent="0.25">
      <c r="G107" s="9"/>
      <c r="H107" s="9"/>
      <c r="I107" s="9"/>
      <c r="J107" s="9"/>
      <c r="K107" s="9"/>
      <c r="L107" s="9"/>
      <c r="M107" s="9"/>
      <c r="N107" s="9"/>
      <c r="O107" s="9"/>
      <c r="P107" s="9"/>
      <c r="Q107" s="9"/>
      <c r="R107" s="9"/>
    </row>
    <row r="108" spans="7:18" x14ac:dyDescent="0.25">
      <c r="G108" s="9"/>
      <c r="H108" s="9"/>
      <c r="I108" s="9"/>
      <c r="J108" s="9"/>
      <c r="K108" s="9"/>
      <c r="L108" s="9"/>
      <c r="M108" s="9"/>
      <c r="N108" s="9"/>
      <c r="O108" s="9"/>
      <c r="P108" s="9"/>
      <c r="Q108" s="9"/>
      <c r="R108" s="9"/>
    </row>
    <row r="109" spans="7:18" x14ac:dyDescent="0.25">
      <c r="G109" s="9"/>
      <c r="H109" s="9"/>
      <c r="I109" s="9"/>
      <c r="J109" s="9"/>
      <c r="K109" s="9"/>
      <c r="L109" s="9"/>
      <c r="M109" s="9"/>
      <c r="N109" s="9"/>
      <c r="O109" s="9"/>
      <c r="P109" s="9"/>
      <c r="Q109" s="9"/>
      <c r="R109" s="9"/>
    </row>
    <row r="110" spans="7:18" x14ac:dyDescent="0.25">
      <c r="G110" s="9"/>
      <c r="H110" s="9"/>
      <c r="I110" s="9"/>
      <c r="J110" s="9"/>
      <c r="K110" s="9"/>
      <c r="L110" s="9"/>
      <c r="M110" s="9"/>
      <c r="N110" s="9"/>
      <c r="O110" s="9"/>
      <c r="P110" s="9"/>
      <c r="Q110" s="9"/>
      <c r="R110" s="9"/>
    </row>
    <row r="111" spans="7:18" x14ac:dyDescent="0.25">
      <c r="G111" s="9"/>
      <c r="H111" s="9"/>
      <c r="I111" s="9"/>
      <c r="J111" s="9"/>
      <c r="K111" s="9"/>
      <c r="L111" s="9"/>
      <c r="M111" s="9"/>
      <c r="N111" s="9"/>
      <c r="O111" s="9"/>
      <c r="P111" s="9"/>
      <c r="Q111" s="9"/>
      <c r="R111" s="9"/>
    </row>
    <row r="112" spans="7:18" x14ac:dyDescent="0.25">
      <c r="G112" s="9"/>
      <c r="H112" s="9"/>
      <c r="I112" s="9"/>
      <c r="J112" s="9"/>
      <c r="K112" s="9"/>
      <c r="L112" s="9"/>
      <c r="M112" s="9"/>
      <c r="N112" s="9"/>
      <c r="O112" s="9"/>
      <c r="P112" s="9"/>
      <c r="Q112" s="9"/>
      <c r="R112" s="9"/>
    </row>
    <row r="113" spans="7:18" x14ac:dyDescent="0.25">
      <c r="G113" s="9"/>
      <c r="H113" s="9"/>
      <c r="I113" s="9"/>
      <c r="J113" s="9"/>
      <c r="K113" s="9"/>
      <c r="L113" s="9"/>
      <c r="M113" s="9"/>
      <c r="N113" s="9"/>
      <c r="O113" s="9"/>
      <c r="P113" s="9"/>
      <c r="Q113" s="9"/>
      <c r="R113" s="9"/>
    </row>
    <row r="114" spans="7:18" x14ac:dyDescent="0.25">
      <c r="G114" s="9"/>
      <c r="H114" s="9"/>
      <c r="I114" s="9"/>
      <c r="J114" s="9"/>
      <c r="K114" s="9"/>
      <c r="L114" s="9"/>
      <c r="M114" s="9"/>
      <c r="N114" s="9"/>
      <c r="O114" s="9"/>
      <c r="P114" s="9"/>
      <c r="Q114" s="9"/>
      <c r="R114" s="9"/>
    </row>
    <row r="115" spans="7:18" x14ac:dyDescent="0.25">
      <c r="G115" s="9"/>
      <c r="H115" s="9"/>
      <c r="I115" s="9"/>
      <c r="J115" s="9"/>
      <c r="K115" s="9"/>
      <c r="L115" s="9"/>
      <c r="M115" s="9"/>
      <c r="N115" s="9"/>
      <c r="O115" s="9"/>
      <c r="P115" s="9"/>
      <c r="Q115" s="9"/>
      <c r="R115" s="9"/>
    </row>
    <row r="116" spans="7:18" x14ac:dyDescent="0.25">
      <c r="G116" s="9"/>
      <c r="H116" s="9"/>
      <c r="I116" s="9"/>
      <c r="J116" s="9"/>
      <c r="K116" s="9"/>
      <c r="L116" s="9"/>
      <c r="M116" s="9"/>
      <c r="N116" s="9"/>
      <c r="O116" s="9"/>
      <c r="P116" s="9"/>
      <c r="Q116" s="9"/>
      <c r="R116" s="9"/>
    </row>
    <row r="117" spans="7:18" x14ac:dyDescent="0.25">
      <c r="G117" s="9"/>
      <c r="H117" s="9"/>
      <c r="I117" s="9"/>
      <c r="J117" s="9"/>
      <c r="K117" s="9"/>
      <c r="L117" s="9"/>
      <c r="M117" s="9"/>
      <c r="N117" s="9"/>
      <c r="O117" s="9"/>
      <c r="P117" s="9"/>
      <c r="Q117" s="9"/>
      <c r="R117" s="9"/>
    </row>
    <row r="118" spans="7:18" x14ac:dyDescent="0.25">
      <c r="G118" s="9"/>
      <c r="H118" s="9"/>
      <c r="I118" s="9"/>
      <c r="J118" s="9"/>
      <c r="K118" s="9"/>
      <c r="L118" s="9"/>
      <c r="M118" s="9"/>
      <c r="N118" s="9"/>
      <c r="O118" s="9"/>
      <c r="P118" s="9"/>
      <c r="Q118" s="9"/>
      <c r="R118" s="9"/>
    </row>
    <row r="119" spans="7:18" x14ac:dyDescent="0.25">
      <c r="G119" s="9"/>
      <c r="H119" s="9"/>
      <c r="I119" s="9"/>
      <c r="J119" s="9"/>
      <c r="K119" s="9"/>
      <c r="L119" s="9"/>
      <c r="M119" s="9"/>
      <c r="N119" s="9"/>
      <c r="O119" s="9"/>
      <c r="P119" s="9"/>
      <c r="Q119" s="9"/>
      <c r="R119" s="9"/>
    </row>
    <row r="120" spans="7:18" x14ac:dyDescent="0.25">
      <c r="G120" s="9"/>
      <c r="H120" s="9"/>
      <c r="I120" s="9"/>
      <c r="J120" s="9"/>
      <c r="K120" s="9"/>
      <c r="L120" s="9"/>
      <c r="M120" s="9"/>
      <c r="N120" s="9"/>
      <c r="O120" s="9"/>
      <c r="P120" s="9"/>
      <c r="Q120" s="9"/>
      <c r="R120" s="9"/>
    </row>
    <row r="121" spans="7:18" x14ac:dyDescent="0.25">
      <c r="G121" s="9"/>
      <c r="H121" s="9"/>
      <c r="I121" s="9"/>
      <c r="J121" s="9"/>
      <c r="K121" s="9"/>
      <c r="L121" s="9"/>
      <c r="M121" s="9"/>
      <c r="N121" s="9"/>
      <c r="O121" s="9"/>
      <c r="P121" s="9"/>
      <c r="Q121" s="9"/>
      <c r="R121" s="9"/>
    </row>
    <row r="122" spans="7:18" x14ac:dyDescent="0.25">
      <c r="G122" s="9"/>
      <c r="H122" s="9"/>
      <c r="I122" s="9"/>
      <c r="J122" s="9"/>
      <c r="K122" s="9"/>
      <c r="L122" s="9"/>
      <c r="M122" s="9"/>
      <c r="N122" s="9"/>
      <c r="O122" s="9"/>
      <c r="P122" s="9"/>
      <c r="Q122" s="9"/>
      <c r="R122" s="9"/>
    </row>
    <row r="123" spans="7:18" x14ac:dyDescent="0.25">
      <c r="G123" s="9"/>
      <c r="H123" s="9"/>
      <c r="I123" s="9"/>
      <c r="J123" s="9"/>
      <c r="K123" s="9"/>
      <c r="L123" s="9"/>
      <c r="M123" s="9"/>
      <c r="N123" s="9"/>
      <c r="O123" s="9"/>
      <c r="P123" s="9"/>
      <c r="Q123" s="9"/>
      <c r="R123" s="9"/>
    </row>
    <row r="124" spans="7:18" x14ac:dyDescent="0.25">
      <c r="G124" s="9"/>
      <c r="H124" s="9"/>
      <c r="I124" s="9"/>
      <c r="J124" s="9"/>
      <c r="K124" s="9"/>
      <c r="L124" s="9"/>
      <c r="M124" s="9"/>
      <c r="N124" s="9"/>
      <c r="O124" s="9"/>
      <c r="P124" s="9"/>
      <c r="Q124" s="9"/>
      <c r="R124" s="9"/>
    </row>
    <row r="125" spans="7:18" x14ac:dyDescent="0.25">
      <c r="G125" s="9"/>
      <c r="H125" s="9"/>
      <c r="I125" s="9"/>
      <c r="J125" s="9"/>
      <c r="K125" s="9"/>
      <c r="L125" s="9"/>
      <c r="M125" s="9"/>
      <c r="N125" s="9"/>
      <c r="O125" s="9"/>
      <c r="P125" s="9"/>
      <c r="Q125" s="9"/>
      <c r="R125" s="9"/>
    </row>
    <row r="126" spans="7:18" x14ac:dyDescent="0.25">
      <c r="G126" s="9"/>
      <c r="H126" s="9"/>
      <c r="I126" s="9"/>
      <c r="J126" s="9"/>
      <c r="K126" s="9"/>
      <c r="L126" s="9"/>
      <c r="M126" s="9"/>
      <c r="N126" s="9"/>
      <c r="O126" s="9"/>
      <c r="P126" s="9"/>
      <c r="Q126" s="9"/>
      <c r="R126" s="9"/>
    </row>
    <row r="127" spans="7:18" x14ac:dyDescent="0.25">
      <c r="G127" s="9"/>
      <c r="H127" s="9"/>
      <c r="I127" s="9"/>
      <c r="J127" s="9"/>
      <c r="K127" s="9"/>
      <c r="L127" s="9"/>
      <c r="M127" s="9"/>
      <c r="N127" s="9"/>
      <c r="O127" s="9"/>
      <c r="P127" s="9"/>
      <c r="Q127" s="9"/>
      <c r="R127" s="9"/>
    </row>
    <row r="128" spans="7:18" x14ac:dyDescent="0.25">
      <c r="G128" s="9"/>
      <c r="H128" s="9"/>
      <c r="I128" s="9"/>
      <c r="J128" s="9"/>
      <c r="K128" s="9"/>
      <c r="L128" s="9"/>
      <c r="M128" s="9"/>
      <c r="N128" s="9"/>
      <c r="O128" s="9"/>
      <c r="P128" s="9"/>
      <c r="Q128" s="9"/>
      <c r="R128" s="9"/>
    </row>
    <row r="129" spans="7:18" x14ac:dyDescent="0.25">
      <c r="G129" s="9"/>
      <c r="H129" s="9"/>
      <c r="I129" s="9"/>
      <c r="J129" s="9"/>
      <c r="K129" s="9"/>
      <c r="L129" s="9"/>
      <c r="M129" s="9"/>
      <c r="N129" s="9"/>
      <c r="O129" s="9"/>
      <c r="P129" s="9"/>
      <c r="Q129" s="9"/>
      <c r="R129" s="9"/>
    </row>
    <row r="130" spans="7:18" x14ac:dyDescent="0.25">
      <c r="G130" s="9"/>
      <c r="H130" s="9"/>
      <c r="I130" s="9"/>
      <c r="J130" s="9"/>
      <c r="K130" s="9"/>
      <c r="L130" s="9"/>
      <c r="M130" s="9"/>
      <c r="N130" s="9"/>
      <c r="O130" s="9"/>
      <c r="P130" s="9"/>
      <c r="Q130" s="9"/>
      <c r="R130" s="9"/>
    </row>
    <row r="131" spans="7:18" x14ac:dyDescent="0.25">
      <c r="G131" s="9"/>
      <c r="H131" s="9"/>
      <c r="I131" s="9"/>
      <c r="J131" s="9"/>
      <c r="K131" s="9"/>
      <c r="L131" s="9"/>
      <c r="M131" s="9"/>
      <c r="N131" s="9"/>
      <c r="O131" s="9"/>
      <c r="P131" s="9"/>
      <c r="Q131" s="9"/>
      <c r="R131" s="9"/>
    </row>
    <row r="132" spans="7:18" x14ac:dyDescent="0.25">
      <c r="G132" s="9"/>
      <c r="H132" s="9"/>
      <c r="I132" s="9"/>
      <c r="J132" s="9"/>
      <c r="K132" s="9"/>
      <c r="L132" s="9"/>
      <c r="M132" s="9"/>
      <c r="N132" s="9"/>
      <c r="O132" s="9"/>
      <c r="P132" s="9"/>
      <c r="Q132" s="9"/>
      <c r="R132" s="9"/>
    </row>
    <row r="133" spans="7:18" x14ac:dyDescent="0.25">
      <c r="G133" s="9"/>
      <c r="H133" s="9"/>
      <c r="I133" s="9"/>
      <c r="J133" s="9"/>
      <c r="K133" s="9"/>
      <c r="L133" s="9"/>
      <c r="M133" s="9"/>
      <c r="N133" s="9"/>
      <c r="O133" s="9"/>
      <c r="P133" s="9"/>
      <c r="Q133" s="9"/>
      <c r="R133" s="9"/>
    </row>
    <row r="134" spans="7:18" x14ac:dyDescent="0.25">
      <c r="G134" s="9"/>
      <c r="H134" s="9"/>
      <c r="I134" s="9"/>
      <c r="J134" s="9"/>
      <c r="K134" s="9"/>
      <c r="L134" s="9"/>
      <c r="M134" s="9"/>
      <c r="N134" s="9"/>
      <c r="O134" s="9"/>
      <c r="P134" s="9"/>
      <c r="Q134" s="9"/>
      <c r="R134" s="9"/>
    </row>
    <row r="135" spans="7:18" x14ac:dyDescent="0.25">
      <c r="G135" s="9"/>
      <c r="H135" s="9"/>
      <c r="I135" s="9"/>
      <c r="J135" s="9"/>
      <c r="K135" s="9"/>
      <c r="L135" s="9"/>
      <c r="M135" s="9"/>
      <c r="N135" s="9"/>
      <c r="O135" s="9"/>
      <c r="P135" s="9"/>
      <c r="Q135" s="9"/>
      <c r="R135" s="9"/>
    </row>
    <row r="136" spans="7:18" x14ac:dyDescent="0.25">
      <c r="G136" s="9"/>
      <c r="H136" s="9"/>
      <c r="I136" s="9"/>
      <c r="J136" s="9"/>
      <c r="K136" s="9"/>
      <c r="L136" s="9"/>
      <c r="M136" s="9"/>
      <c r="N136" s="9"/>
      <c r="O136" s="9"/>
      <c r="P136" s="9"/>
      <c r="Q136" s="9"/>
      <c r="R136" s="9"/>
    </row>
    <row r="137" spans="7:18" x14ac:dyDescent="0.25">
      <c r="G137" s="9"/>
      <c r="H137" s="9"/>
      <c r="I137" s="9"/>
      <c r="J137" s="9"/>
      <c r="K137" s="9"/>
      <c r="L137" s="9"/>
      <c r="M137" s="9"/>
      <c r="N137" s="9"/>
      <c r="O137" s="9"/>
      <c r="P137" s="9"/>
      <c r="Q137" s="9"/>
      <c r="R137" s="9"/>
    </row>
    <row r="138" spans="7:18" x14ac:dyDescent="0.25">
      <c r="G138" s="9"/>
      <c r="H138" s="9"/>
      <c r="I138" s="9"/>
      <c r="J138" s="9"/>
      <c r="K138" s="9"/>
      <c r="L138" s="9"/>
      <c r="M138" s="9"/>
      <c r="N138" s="9"/>
      <c r="O138" s="9"/>
      <c r="P138" s="9"/>
      <c r="Q138" s="9"/>
      <c r="R138" s="9"/>
    </row>
    <row r="139" spans="7:18" x14ac:dyDescent="0.25">
      <c r="G139" s="9"/>
      <c r="H139" s="9"/>
      <c r="I139" s="9"/>
      <c r="J139" s="9"/>
      <c r="K139" s="9"/>
      <c r="L139" s="9"/>
      <c r="M139" s="9"/>
      <c r="N139" s="9"/>
      <c r="O139" s="9"/>
      <c r="P139" s="9"/>
      <c r="Q139" s="9"/>
      <c r="R139" s="9"/>
    </row>
    <row r="140" spans="7:18" x14ac:dyDescent="0.25">
      <c r="G140" s="9"/>
      <c r="H140" s="9"/>
      <c r="I140" s="9"/>
      <c r="J140" s="9"/>
      <c r="K140" s="9"/>
      <c r="L140" s="9"/>
      <c r="M140" s="9"/>
      <c r="N140" s="9"/>
      <c r="O140" s="9"/>
      <c r="P140" s="9"/>
      <c r="Q140" s="9"/>
      <c r="R140" s="9"/>
    </row>
    <row r="141" spans="7:18" x14ac:dyDescent="0.25">
      <c r="G141" s="9"/>
      <c r="H141" s="9"/>
      <c r="I141" s="9"/>
      <c r="J141" s="9"/>
      <c r="K141" s="9"/>
      <c r="L141" s="9"/>
      <c r="M141" s="9"/>
      <c r="N141" s="9"/>
      <c r="O141" s="9"/>
      <c r="P141" s="9"/>
      <c r="Q141" s="9"/>
      <c r="R141" s="9"/>
    </row>
    <row r="142" spans="7:18" x14ac:dyDescent="0.25">
      <c r="G142" s="9"/>
      <c r="H142" s="9"/>
      <c r="I142" s="9"/>
      <c r="J142" s="9"/>
      <c r="K142" s="9"/>
      <c r="L142" s="9"/>
      <c r="M142" s="9"/>
      <c r="N142" s="9"/>
      <c r="O142" s="9"/>
      <c r="P142" s="9"/>
      <c r="Q142" s="9"/>
      <c r="R142" s="9"/>
    </row>
    <row r="143" spans="7:18" x14ac:dyDescent="0.25">
      <c r="G143" s="9"/>
      <c r="H143" s="9"/>
      <c r="I143" s="9"/>
      <c r="J143" s="9"/>
      <c r="K143" s="9"/>
      <c r="L143" s="9"/>
      <c r="M143" s="9"/>
      <c r="N143" s="9"/>
      <c r="O143" s="9"/>
      <c r="P143" s="9"/>
      <c r="Q143" s="9"/>
      <c r="R143" s="9"/>
    </row>
    <row r="144" spans="7:18" x14ac:dyDescent="0.25">
      <c r="G144" s="9"/>
      <c r="H144" s="9"/>
      <c r="I144" s="9"/>
      <c r="J144" s="9"/>
      <c r="K144" s="9"/>
      <c r="L144" s="9"/>
      <c r="M144" s="9"/>
      <c r="N144" s="9"/>
      <c r="O144" s="9"/>
      <c r="P144" s="9"/>
      <c r="Q144" s="9"/>
      <c r="R144" s="9"/>
    </row>
    <row r="145" spans="7:18" x14ac:dyDescent="0.25">
      <c r="G145" s="9"/>
      <c r="H145" s="9"/>
      <c r="I145" s="9"/>
      <c r="J145" s="9"/>
      <c r="K145" s="9"/>
      <c r="L145" s="9"/>
      <c r="M145" s="9"/>
      <c r="N145" s="9"/>
      <c r="O145" s="9"/>
      <c r="P145" s="9"/>
      <c r="Q145" s="9"/>
      <c r="R145" s="9"/>
    </row>
    <row r="146" spans="7:18" x14ac:dyDescent="0.25">
      <c r="G146" s="9"/>
      <c r="H146" s="9"/>
      <c r="I146" s="9"/>
      <c r="J146" s="9"/>
      <c r="K146" s="9"/>
      <c r="L146" s="9"/>
      <c r="M146" s="9"/>
      <c r="N146" s="9"/>
      <c r="O146" s="9"/>
      <c r="P146" s="9"/>
      <c r="Q146" s="9"/>
      <c r="R146" s="9"/>
    </row>
    <row r="147" spans="7:18" x14ac:dyDescent="0.25">
      <c r="G147" s="9"/>
      <c r="H147" s="9"/>
      <c r="I147" s="9"/>
      <c r="J147" s="9"/>
      <c r="K147" s="9"/>
      <c r="L147" s="9"/>
      <c r="M147" s="9"/>
      <c r="N147" s="9"/>
      <c r="O147" s="9"/>
      <c r="P147" s="9"/>
      <c r="Q147" s="9"/>
      <c r="R147" s="9"/>
    </row>
    <row r="148" spans="7:18" x14ac:dyDescent="0.25">
      <c r="G148" s="9"/>
      <c r="H148" s="9"/>
      <c r="I148" s="9"/>
      <c r="J148" s="9"/>
      <c r="K148" s="9"/>
      <c r="L148" s="9"/>
      <c r="M148" s="9"/>
      <c r="N148" s="9"/>
      <c r="O148" s="9"/>
      <c r="P148" s="9"/>
      <c r="Q148" s="9"/>
      <c r="R148" s="9"/>
    </row>
    <row r="149" spans="7:18" x14ac:dyDescent="0.25">
      <c r="G149" s="9"/>
      <c r="H149" s="9"/>
      <c r="I149" s="9"/>
      <c r="J149" s="9"/>
      <c r="K149" s="9"/>
      <c r="L149" s="9"/>
      <c r="M149" s="9"/>
      <c r="N149" s="9"/>
      <c r="O149" s="9"/>
      <c r="P149" s="9"/>
      <c r="Q149" s="9"/>
      <c r="R149" s="9"/>
    </row>
    <row r="150" spans="7:18" x14ac:dyDescent="0.25">
      <c r="G150" s="9"/>
      <c r="H150" s="9"/>
      <c r="I150" s="9"/>
      <c r="J150" s="9"/>
      <c r="K150" s="9"/>
      <c r="L150" s="9"/>
      <c r="M150" s="9"/>
      <c r="N150" s="9"/>
      <c r="O150" s="9"/>
      <c r="P150" s="9"/>
      <c r="Q150" s="9"/>
      <c r="R150" s="9"/>
    </row>
    <row r="151" spans="7:18" x14ac:dyDescent="0.25">
      <c r="G151" s="9"/>
      <c r="H151" s="9"/>
      <c r="I151" s="9"/>
      <c r="J151" s="9"/>
      <c r="K151" s="9"/>
      <c r="L151" s="9"/>
      <c r="M151" s="9"/>
      <c r="N151" s="9"/>
      <c r="O151" s="9"/>
      <c r="P151" s="9"/>
      <c r="Q151" s="9"/>
      <c r="R151" s="9"/>
    </row>
    <row r="152" spans="7:18" x14ac:dyDescent="0.25">
      <c r="G152" s="9"/>
      <c r="H152" s="9"/>
      <c r="I152" s="9"/>
      <c r="J152" s="9"/>
      <c r="K152" s="9"/>
      <c r="L152" s="9"/>
      <c r="M152" s="9"/>
      <c r="N152" s="9"/>
      <c r="O152" s="9"/>
      <c r="P152" s="9"/>
      <c r="Q152" s="9"/>
      <c r="R152" s="9"/>
    </row>
    <row r="153" spans="7:18" x14ac:dyDescent="0.25">
      <c r="G153" s="9"/>
      <c r="H153" s="9"/>
      <c r="I153" s="9"/>
      <c r="J153" s="9"/>
      <c r="K153" s="9"/>
      <c r="L153" s="9"/>
      <c r="M153" s="9"/>
      <c r="N153" s="9"/>
      <c r="O153" s="9"/>
      <c r="P153" s="9"/>
      <c r="Q153" s="9"/>
      <c r="R153" s="9"/>
    </row>
    <row r="154" spans="7:18" x14ac:dyDescent="0.25">
      <c r="G154" s="9"/>
      <c r="H154" s="9"/>
      <c r="I154" s="9"/>
      <c r="J154" s="9"/>
      <c r="K154" s="9"/>
      <c r="L154" s="9"/>
      <c r="M154" s="9"/>
      <c r="N154" s="9"/>
      <c r="O154" s="9"/>
      <c r="P154" s="9"/>
      <c r="Q154" s="9"/>
      <c r="R154" s="9"/>
    </row>
    <row r="155" spans="7:18" x14ac:dyDescent="0.25">
      <c r="G155" s="9"/>
      <c r="H155" s="9"/>
      <c r="I155" s="9"/>
      <c r="J155" s="9"/>
      <c r="K155" s="9"/>
      <c r="L155" s="9"/>
      <c r="M155" s="9"/>
      <c r="N155" s="9"/>
      <c r="O155" s="9"/>
      <c r="P155" s="9"/>
      <c r="Q155" s="9"/>
      <c r="R155" s="9"/>
    </row>
    <row r="156" spans="7:18" x14ac:dyDescent="0.25">
      <c r="G156" s="9"/>
      <c r="H156" s="9"/>
      <c r="I156" s="9"/>
      <c r="J156" s="9"/>
      <c r="K156" s="9"/>
      <c r="L156" s="9"/>
      <c r="M156" s="9"/>
      <c r="N156" s="9"/>
      <c r="O156" s="9"/>
      <c r="P156" s="9"/>
      <c r="Q156" s="9"/>
      <c r="R156" s="9"/>
    </row>
    <row r="157" spans="7:18" x14ac:dyDescent="0.25">
      <c r="G157" s="9"/>
      <c r="H157" s="9"/>
      <c r="I157" s="9"/>
      <c r="J157" s="9"/>
      <c r="K157" s="9"/>
      <c r="L157" s="9"/>
      <c r="M157" s="9"/>
      <c r="N157" s="9"/>
      <c r="O157" s="9"/>
      <c r="P157" s="9"/>
      <c r="Q157" s="9"/>
      <c r="R157" s="9"/>
    </row>
    <row r="158" spans="7:18" x14ac:dyDescent="0.25">
      <c r="G158" s="9"/>
      <c r="H158" s="9"/>
      <c r="I158" s="9"/>
      <c r="J158" s="9"/>
      <c r="K158" s="9"/>
      <c r="L158" s="9"/>
      <c r="M158" s="9"/>
      <c r="N158" s="9"/>
      <c r="O158" s="9"/>
      <c r="P158" s="9"/>
      <c r="Q158" s="9"/>
      <c r="R158" s="9"/>
    </row>
    <row r="159" spans="7:18" x14ac:dyDescent="0.25">
      <c r="G159" s="9"/>
      <c r="H159" s="9"/>
      <c r="I159" s="9"/>
      <c r="J159" s="9"/>
      <c r="K159" s="9"/>
      <c r="L159" s="9"/>
      <c r="M159" s="9"/>
      <c r="N159" s="9"/>
      <c r="O159" s="9"/>
      <c r="P159" s="9"/>
      <c r="Q159" s="9"/>
      <c r="R159" s="9"/>
    </row>
  </sheetData>
  <autoFilter ref="A1:H24" xr:uid="{00000000-0009-0000-0000-000004000000}"/>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C8DCEA42D53BD46A4911181CE3C9285" ma:contentTypeVersion="1" ma:contentTypeDescription="Ein neues Dokument erstellen." ma:contentTypeScope="" ma:versionID="b3e43b24223547a62356c038e58a80d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Torsten Berg"/>
    <f:field ref="FSCFOLIO_1_1001_FieldCurrentDate" text="29.09.2022 16:07"/>
    <f:field ref="CCAPRECONFIG_15_1001_Objektname" text="MU Anlage_zur_Festlegung_nach_23b_EnWG" edit="true"/>
    <f:field ref="DEPRECONFIG_15_1001_Objektname" text="MU Anlage_zur_Festlegung_nach_23b_EnWG" edit="true"/>
    <f:field ref="objname" text="MU Anlage_zur_Festlegung_nach_23b_EnWG" edit="true"/>
    <f:field ref="objsubject" text="" edit="true"/>
    <f:field ref="objcreatedby" text="Busse, Jens"/>
    <f:field ref="objcreatedat" date="2022-08-03T06:35:10" text="03.08.2022 06:35:10"/>
    <f:field ref="objchangedby" text="Busse, Jens"/>
    <f:field ref="objmodifiedat" date="2022-08-03T06:35:11" text="03.08.2022 06:35:11"/>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DEPRECONFIG_15_1001_Objektname" text="Objektname"/>
    <f:field ref="objname" text="Name"/>
    <f:field ref="objsubject" text="Betreff (einzeilig)"/>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B2DF8BCC-5E89-4EC8-91A4-2FF24F39818C}">
  <ds:schemaRefs>
    <ds:schemaRef ds:uri="http://schemas.microsoft.com/sharepoint/v3/contenttype/forms"/>
  </ds:schemaRefs>
</ds:datastoreItem>
</file>

<file path=customXml/itemProps2.xml><?xml version="1.0" encoding="utf-8"?>
<ds:datastoreItem xmlns:ds="http://schemas.openxmlformats.org/officeDocument/2006/customXml" ds:itemID="{82B08F4B-7155-45EE-A558-EE09CEFEF88A}">
  <ds:schemaRefs>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s>
</ds:datastoreItem>
</file>

<file path=customXml/itemProps3.xml><?xml version="1.0" encoding="utf-8"?>
<ds:datastoreItem xmlns:ds="http://schemas.openxmlformats.org/officeDocument/2006/customXml" ds:itemID="{26811DB9-EAF6-4022-8CAE-2E50F65B3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Stromnetzbetreiber</vt:lpstr>
      <vt:lpstr>Gasnetzbetreiber</vt:lpstr>
      <vt:lpstr>§ 23b Abs.1 Nr. 8 EnWG (Strom)</vt:lpstr>
      <vt:lpstr>§ 23b Abs.1 Nr. 8 EnWG (Gas)</vt:lpstr>
      <vt:lpstr>Erläuterungen Datenfelder</vt:lpstr>
    </vt:vector>
  </TitlesOfParts>
  <Manager/>
  <Company>Bundesnetzagentur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612-9</dc:creator>
  <cp:keywords/>
  <dc:description/>
  <cp:lastModifiedBy>Anke</cp:lastModifiedBy>
  <dcterms:created xsi:type="dcterms:W3CDTF">2021-08-27T12:49:45Z</dcterms:created>
  <dcterms:modified xsi:type="dcterms:W3CDTF">2024-12-03T10:14:41Z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0x0101000C8DCEA42D53BD46A4911181CE3C9285</vt:lpwstr>
  </property>
  <property fmtid="{D5CDD505-2E9C-101B-9397-08002B2CF9AE}" pid="3" name="FSC#CFGNIEDERSACHSEN@15.1700:DocumentFileReference">
    <vt:lpwstr>Ref55-29411/010-0006-002</vt:lpwstr>
  </property>
  <property fmtid="{D5CDD505-2E9C-101B-9397-08002B2CF9AE}" pid="4" name="FSC#CFGNIEDERSACHSEN@15.1700:ProcedureFileReference">
    <vt:lpwstr>Ref55-29411/010-0006</vt:lpwstr>
  </property>
  <property fmtid="{D5CDD505-2E9C-101B-9397-08002B2CF9AE}" pid="5" name="FSC#CFGNIEDERSACHSEN@15.1700:FileFileReference">
    <vt:lpwstr>Ref55-29411/010</vt:lpwstr>
  </property>
  <property fmtid="{D5CDD505-2E9C-101B-9397-08002B2CF9AE}" pid="6" name="FSC#CFGNIEDERSACHSEN@15.1700:DocumentShortFileSubject">
    <vt:lpwstr/>
  </property>
  <property fmtid="{D5CDD505-2E9C-101B-9397-08002B2CF9AE}" pid="7" name="FSC#CFGNIEDERSACHSEN@15.1700:ProcedureShortFileSubject">
    <vt:lpwstr/>
  </property>
  <property fmtid="{D5CDD505-2E9C-101B-9397-08002B2CF9AE}" pid="8" name="FSC#CFGNIEDERSACHSEN@15.1700:ProcLegislativePeriod">
    <vt:lpwstr/>
  </property>
  <property fmtid="{D5CDD505-2E9C-101B-9397-08002B2CF9AE}" pid="9" name="FSC#CFGNIEDERSACHSEN@15.1700:ProcLeadingSection">
    <vt:lpwstr/>
  </property>
  <property fmtid="{D5CDD505-2E9C-101B-9397-08002B2CF9AE}" pid="10" name="FSC#CFGNIEDERSACHSEN@15.1700:ProcParticipatingSections">
    <vt:lpwstr/>
  </property>
  <property fmtid="{D5CDD505-2E9C-101B-9397-08002B2CF9AE}" pid="11" name="FSC#CFGNIEDERSACHSEN@15.1700:ProcLeadingDepartment">
    <vt:lpwstr/>
  </property>
  <property fmtid="{D5CDD505-2E9C-101B-9397-08002B2CF9AE}" pid="12" name="FSC#CFGNIEDERSACHSEN@15.1700:ProcParticipatingDepartments">
    <vt:lpwstr/>
  </property>
  <property fmtid="{D5CDD505-2E9C-101B-9397-08002B2CF9AE}" pid="13" name="FSC#CFGNIEDERSACHSEN@15.1700:ProcFileSuffixLT">
    <vt:lpwstr/>
  </property>
  <property fmtid="{D5CDD505-2E9C-101B-9397-08002B2CF9AE}" pid="14" name="FSC#CFGNIEDERSACHSEN@15.1700:ProcInputNumber">
    <vt:lpwstr/>
  </property>
  <property fmtid="{D5CDD505-2E9C-101B-9397-08002B2CF9AE}" pid="15" name="FSC#CFGNIEDERSACHSEN@15.1700:ProcInitiator">
    <vt:lpwstr/>
  </property>
  <property fmtid="{D5CDD505-2E9C-101B-9397-08002B2CF9AE}" pid="16" name="FSC#CFGNIEDERSACHSEN@15.1700:ProcPrintings">
    <vt:lpwstr/>
  </property>
  <property fmtid="{D5CDD505-2E9C-101B-9397-08002B2CF9AE}" pid="17" name="FSC#CFGNIEDERSACHSEN@15.1700:ProcResubmission">
    <vt:lpwstr/>
  </property>
  <property fmtid="{D5CDD505-2E9C-101B-9397-08002B2CF9AE}" pid="18" name="FSC#CFGNIEDERSACHSEN@15.1700:ProcExternalDeadline">
    <vt:lpwstr/>
  </property>
  <property fmtid="{D5CDD505-2E9C-101B-9397-08002B2CF9AE}" pid="19" name="FSC#CFGNIEDERSACHSEN@15.1700:ProcRoutine">
    <vt:lpwstr/>
  </property>
  <property fmtid="{D5CDD505-2E9C-101B-9397-08002B2CF9AE}" pid="20" name="FSC#CFGBAYERN@15.1400:BankDetailsIDOwnerGroup">
    <vt:lpwstr/>
  </property>
  <property fmtid="{D5CDD505-2E9C-101B-9397-08002B2CF9AE}" pid="21" name="FSC#CFGBAYERN@15.1400:BankDetailsIDOwner">
    <vt:lpwstr/>
  </property>
  <property fmtid="{D5CDD505-2E9C-101B-9397-08002B2CF9AE}" pid="22" name="FSC#CFGBAYERN@15.1400:BankDetailsOwnerGroup">
    <vt:lpwstr/>
  </property>
  <property fmtid="{D5CDD505-2E9C-101B-9397-08002B2CF9AE}" pid="23" name="FSC#CFGBAYERN@15.1400:BankDetailsOwner">
    <vt:lpwstr/>
  </property>
  <property fmtid="{D5CDD505-2E9C-101B-9397-08002B2CF9AE}" pid="24" name="FSC#CFGBAYERN@15.1400:DocumentFileUrgency">
    <vt:lpwstr/>
  </property>
  <property fmtid="{D5CDD505-2E9C-101B-9397-08002B2CF9AE}" pid="25" name="FSC#CFGBAYERN@15.1400:IncAttachments">
    <vt:lpwstr/>
  </property>
  <property fmtid="{D5CDD505-2E9C-101B-9397-08002B2CF9AE}" pid="26" name="FSC#CFGBAYERN@15.1400:VisitingHoursOwnerGroup">
    <vt:lpwstr/>
  </property>
  <property fmtid="{D5CDD505-2E9C-101B-9397-08002B2CF9AE}" pid="27" name="FSC#CFGBAYERN@15.1400:DocumentFileSubject">
    <vt:lpwstr>MU Anlage_zur_Festlegung_nach_23b_EnWG</vt:lpwstr>
  </property>
  <property fmtid="{D5CDD505-2E9C-101B-9397-08002B2CF9AE}" pid="28" name="FSC#CFGBAYERN@15.1400:FileSubject">
    <vt:lpwstr/>
  </property>
  <property fmtid="{D5CDD505-2E9C-101B-9397-08002B2CF9AE}" pid="29" name="FSC#CFGBAYERN@15.1400:BankDetailsBICOwnerGroup">
    <vt:lpwstr/>
  </property>
  <property fmtid="{D5CDD505-2E9C-101B-9397-08002B2CF9AE}" pid="30" name="FSC#CFGBAYERN@15.1400:BankDetailsBICOwner">
    <vt:lpwstr/>
  </property>
  <property fmtid="{D5CDD505-2E9C-101B-9397-08002B2CF9AE}" pid="31" name="FSC#CFGBAYERN@15.1400:AddrDate">
    <vt:lpwstr/>
  </property>
  <property fmtid="{D5CDD505-2E9C-101B-9397-08002B2CF9AE}" pid="32" name="FSC#CFGBAYERN@15.1400:OwnerGroupOfficeBuilding">
    <vt:lpwstr/>
  </property>
  <property fmtid="{D5CDD505-2E9C-101B-9397-08002B2CF9AE}" pid="33" name="FSC#CFGBAYERN@15.1400:OwnerOfficeBuilding">
    <vt:lpwstr/>
  </property>
  <property fmtid="{D5CDD505-2E9C-101B-9397-08002B2CF9AE}" pid="34" name="FSC#CFGBAYERN@15.1400:OwnerName">
    <vt:lpwstr>Busse Jens (E-Directory)</vt:lpwstr>
  </property>
  <property fmtid="{D5CDD505-2E9C-101B-9397-08002B2CF9AE}" pid="35" name="FSC#CFGBAYERN@15.1400:OwnerFunction">
    <vt:lpwstr/>
  </property>
  <property fmtid="{D5CDD505-2E9C-101B-9397-08002B2CF9AE}" pid="36" name="FSC#CFGBAYERN@15.1400:OwnerGender">
    <vt:lpwstr/>
  </property>
  <property fmtid="{D5CDD505-2E9C-101B-9397-08002B2CF9AE}" pid="37" name="FSC#CFGBAYERN@15.1400:OwnerJobTitle">
    <vt:lpwstr/>
  </property>
  <property fmtid="{D5CDD505-2E9C-101B-9397-08002B2CF9AE}" pid="38" name="FSC#CFGBAYERN@15.1400:OwnerSurName">
    <vt:lpwstr>Busse</vt:lpwstr>
  </property>
  <property fmtid="{D5CDD505-2E9C-101B-9397-08002B2CF9AE}" pid="39" name="FSC#CFGBAYERN@15.1400:OwnerNameAffix">
    <vt:lpwstr/>
  </property>
  <property fmtid="{D5CDD505-2E9C-101B-9397-08002B2CF9AE}" pid="40" name="FSC#CFGBAYERN@15.1400:OwnerTitle">
    <vt:lpwstr/>
  </property>
  <property fmtid="{D5CDD505-2E9C-101B-9397-08002B2CF9AE}" pid="41" name="FSC#CFGBAYERN@15.1400:OwnerFirstName">
    <vt:lpwstr>Jens</vt:lpwstr>
  </property>
  <property fmtid="{D5CDD505-2E9C-101B-9397-08002B2CF9AE}" pid="42" name="FSC#CFGBAYERN@15.1400:EmailOwnerGroup">
    <vt:lpwstr/>
  </property>
  <property fmtid="{D5CDD505-2E9C-101B-9397-08002B2CF9AE}" pid="43" name="FSC#CFGBAYERN@15.1400:EmailOwner">
    <vt:lpwstr>jens.busse@mu.niedersachsen.de</vt:lpwstr>
  </property>
  <property fmtid="{D5CDD505-2E9C-101B-9397-08002B2CF9AE}" pid="44" name="FSC#CFGBAYERN@15.1400:Recipients">
    <vt:lpwstr>, </vt:lpwstr>
  </property>
  <property fmtid="{D5CDD505-2E9C-101B-9397-08002B2CF9AE}" pid="45" name="FSC#CFGBAYERN@15.1400:RecipientsBlocked">
    <vt:lpwstr/>
  </property>
  <property fmtid="{D5CDD505-2E9C-101B-9397-08002B2CF9AE}" pid="46" name="FSC#CFGBAYERN@15.1400:FaxNumberOwnerGroup">
    <vt:lpwstr/>
  </property>
  <property fmtid="{D5CDD505-2E9C-101B-9397-08002B2CF9AE}" pid="47" name="FSC#CFGBAYERN@15.1400:FaxNumberOwner">
    <vt:lpwstr/>
  </property>
  <property fmtid="{D5CDD505-2E9C-101B-9397-08002B2CF9AE}" pid="48" name="FSC#CFGBAYERN@15.1400:ForeignNr">
    <vt:lpwstr/>
  </property>
  <property fmtid="{D5CDD505-2E9C-101B-9397-08002B2CF9AE}" pid="49" name="FSC#CFGBAYERN@15.1400:BankDetailsIBANOwnerGroup">
    <vt:lpwstr/>
  </property>
  <property fmtid="{D5CDD505-2E9C-101B-9397-08002B2CF9AE}" pid="50" name="FSC#CFGBAYERN@15.1400:BankDetailsIBANOwner">
    <vt:lpwstr/>
  </property>
  <property fmtid="{D5CDD505-2E9C-101B-9397-08002B2CF9AE}" pid="51" name="FSC#CFGBAYERN@15.1400:BankDetailsNameOwnerGroup">
    <vt:lpwstr/>
  </property>
  <property fmtid="{D5CDD505-2E9C-101B-9397-08002B2CF9AE}" pid="52" name="FSC#CFGBAYERN@15.1400:BankDetailsNameOwner">
    <vt:lpwstr/>
  </property>
  <property fmtid="{D5CDD505-2E9C-101B-9397-08002B2CF9AE}" pid="53" name="FSC#CFGBAYERN@15.1400:BankDetailsOwnerOwnerGroup">
    <vt:lpwstr/>
  </property>
  <property fmtid="{D5CDD505-2E9C-101B-9397-08002B2CF9AE}" pid="54" name="FSC#CFGBAYERN@15.1400:BankDetailsOwnerOwner">
    <vt:lpwstr/>
  </property>
  <property fmtid="{D5CDD505-2E9C-101B-9397-08002B2CF9AE}" pid="55" name="FSC#CFGBAYERN@15.1400:BankDetailsAccountOwnerGroup">
    <vt:lpwstr/>
  </property>
  <property fmtid="{D5CDD505-2E9C-101B-9397-08002B2CF9AE}" pid="56" name="FSC#CFGBAYERN@15.1400:BankDetailsAccountOwner">
    <vt:lpwstr/>
  </property>
  <property fmtid="{D5CDD505-2E9C-101B-9397-08002B2CF9AE}" pid="57" name="FSC#CFGBAYERN@15.1400:CopyRecipients">
    <vt:lpwstr/>
  </property>
  <property fmtid="{D5CDD505-2E9C-101B-9397-08002B2CF9AE}" pid="58" name="FSC#CFGBAYERN@15.1400:CopyRecipientsBlocked">
    <vt:lpwstr/>
  </property>
  <property fmtid="{D5CDD505-2E9C-101B-9397-08002B2CF9AE}" pid="59" name="FSC#CFGBAYERN@15.1400:DocumentName">
    <vt:lpwstr>Ref55-29411/010-0006-002 MU Anlage_zur_Festlegung_nach_23b_EnWG</vt:lpwstr>
  </property>
  <property fmtid="{D5CDD505-2E9C-101B-9397-08002B2CF9AE}" pid="60" name="FSC#CFGBAYERN@15.1400:OrganizationOwnerGroup">
    <vt:lpwstr>Ref55 (Referat 55 MU)</vt:lpwstr>
  </property>
  <property fmtid="{D5CDD505-2E9C-101B-9397-08002B2CF9AE}" pid="61" name="FSC#CFGBAYERN@15.1400:SignFinalVersionByJobTitle">
    <vt:lpwstr/>
  </property>
  <property fmtid="{D5CDD505-2E9C-101B-9397-08002B2CF9AE}" pid="62" name="FSC#CFGBAYERN@15.1400:SignFinalVersionByFunction">
    <vt:lpwstr/>
  </property>
  <property fmtid="{D5CDD505-2E9C-101B-9397-08002B2CF9AE}" pid="63" name="FSC#CFGBAYERN@15.1400:SignFinalVersionBySurname">
    <vt:lpwstr/>
  </property>
  <property fmtid="{D5CDD505-2E9C-101B-9397-08002B2CF9AE}" pid="64" name="FSC#CFGBAYERN@15.1400:SignFinalVersionByNameAffix">
    <vt:lpwstr/>
  </property>
  <property fmtid="{D5CDD505-2E9C-101B-9397-08002B2CF9AE}" pid="65" name="FSC#CFGBAYERN@15.1400:SignFinalVersionByTitle">
    <vt:lpwstr/>
  </property>
  <property fmtid="{D5CDD505-2E9C-101B-9397-08002B2CF9AE}" pid="66" name="FSC#CFGBAYERN@15.1400:SignFinalVersionByFirstname">
    <vt:lpwstr/>
  </property>
  <property fmtid="{D5CDD505-2E9C-101B-9397-08002B2CF9AE}" pid="67" name="FSC#CFGBAYERN@15.1400:TelNumberOwnerGroup">
    <vt:lpwstr/>
  </property>
  <property fmtid="{D5CDD505-2E9C-101B-9397-08002B2CF9AE}" pid="68" name="FSC#CFGBAYERN@15.1400:TelNumberOwner">
    <vt:lpwstr>(0511) 120-5738</vt:lpwstr>
  </property>
  <property fmtid="{D5CDD505-2E9C-101B-9397-08002B2CF9AE}" pid="69" name="FSC#CFGBAYERN@15.1400:TelNumberOwnerMobile">
    <vt:lpwstr/>
  </property>
  <property fmtid="{D5CDD505-2E9C-101B-9397-08002B2CF9AE}" pid="70" name="FSC#CFGBAYERN@15.1400:TelNumberOwnerPrivate">
    <vt:lpwstr/>
  </property>
  <property fmtid="{D5CDD505-2E9C-101B-9397-08002B2CF9AE}" pid="71" name="FSC#CFGBAYERN@15.1400:URLOwnerGroup">
    <vt:lpwstr/>
  </property>
  <property fmtid="{D5CDD505-2E9C-101B-9397-08002B2CF9AE}" pid="72" name="FSC#CFGBAYERN@15.1400:TransportConnectionOwnerGroup">
    <vt:lpwstr/>
  </property>
  <property fmtid="{D5CDD505-2E9C-101B-9397-08002B2CF9AE}" pid="73" name="FSC#CFGBAYERN@15.1400:OwnerRoomNumber">
    <vt:lpwstr/>
  </property>
  <property fmtid="{D5CDD505-2E9C-101B-9397-08002B2CF9AE}" pid="74" name="FSC#CFGNIEDERSACHSEN@15.1700:ProcedureSubject">
    <vt:lpwstr/>
  </property>
  <property fmtid="{D5CDD505-2E9C-101B-9397-08002B2CF9AE}" pid="75" name="FSC#COOELAK@1.1001:Subject">
    <vt:lpwstr>eigene Festlegungen</vt:lpwstr>
  </property>
  <property fmtid="{D5CDD505-2E9C-101B-9397-08002B2CF9AE}" pid="76" name="FSC#COOELAK@1.1001:FileReference">
    <vt:lpwstr>Ref55-29411/010</vt:lpwstr>
  </property>
  <property fmtid="{D5CDD505-2E9C-101B-9397-08002B2CF9AE}" pid="77" name="FSC#COOELAK@1.1001:FileRefYear">
    <vt:lpwstr>2009</vt:lpwstr>
  </property>
  <property fmtid="{D5CDD505-2E9C-101B-9397-08002B2CF9AE}" pid="78" name="FSC#COOELAK@1.1001:FileRefOrdinal">
    <vt:lpwstr>2</vt:lpwstr>
  </property>
  <property fmtid="{D5CDD505-2E9C-101B-9397-08002B2CF9AE}" pid="79" name="FSC#COOELAK@1.1001:FileRefOU">
    <vt:lpwstr>Ref55</vt:lpwstr>
  </property>
  <property fmtid="{D5CDD505-2E9C-101B-9397-08002B2CF9AE}" pid="80" name="FSC#COOELAK@1.1001:Organization">
    <vt:lpwstr/>
  </property>
  <property fmtid="{D5CDD505-2E9C-101B-9397-08002B2CF9AE}" pid="81" name="FSC#COOELAK@1.1001:Owner">
    <vt:lpwstr>Busse Jens (E-Directory)</vt:lpwstr>
  </property>
  <property fmtid="{D5CDD505-2E9C-101B-9397-08002B2CF9AE}" pid="82" name="FSC#COOELAK@1.1001:OwnerExtension">
    <vt:lpwstr>5738</vt:lpwstr>
  </property>
  <property fmtid="{D5CDD505-2E9C-101B-9397-08002B2CF9AE}" pid="83" name="FSC#COOELAK@1.1001:OwnerFaxExtension">
    <vt:lpwstr/>
  </property>
  <property fmtid="{D5CDD505-2E9C-101B-9397-08002B2CF9AE}" pid="84" name="FSC#COOELAK@1.1001:DispatchedBy">
    <vt:lpwstr/>
  </property>
  <property fmtid="{D5CDD505-2E9C-101B-9397-08002B2CF9AE}" pid="85" name="FSC#COOELAK@1.1001:DispatchedAt">
    <vt:lpwstr/>
  </property>
  <property fmtid="{D5CDD505-2E9C-101B-9397-08002B2CF9AE}" pid="86" name="FSC#COOELAK@1.1001:ApprovedBy">
    <vt:lpwstr/>
  </property>
  <property fmtid="{D5CDD505-2E9C-101B-9397-08002B2CF9AE}" pid="87" name="FSC#COOELAK@1.1001:ApprovedAt">
    <vt:lpwstr/>
  </property>
  <property fmtid="{D5CDD505-2E9C-101B-9397-08002B2CF9AE}" pid="88" name="FSC#COOELAK@1.1001:Department">
    <vt:lpwstr>Ref55 (Referat 55 MU)</vt:lpwstr>
  </property>
  <property fmtid="{D5CDD505-2E9C-101B-9397-08002B2CF9AE}" pid="89" name="FSC#COOELAK@1.1001:CreatedAt">
    <vt:lpwstr>03.08.2022</vt:lpwstr>
  </property>
  <property fmtid="{D5CDD505-2E9C-101B-9397-08002B2CF9AE}" pid="90" name="FSC#COOELAK@1.1001:OU">
    <vt:lpwstr>Ref55 (Referat 55 MU)</vt:lpwstr>
  </property>
  <property fmtid="{D5CDD505-2E9C-101B-9397-08002B2CF9AE}" pid="91" name="FSC#COOELAK@1.1001:Priority">
    <vt:lpwstr> ()</vt:lpwstr>
  </property>
  <property fmtid="{D5CDD505-2E9C-101B-9397-08002B2CF9AE}" pid="92" name="FSC#COOELAK@1.1001:ObjBarCode">
    <vt:lpwstr>*COO.5000.101.5.4670242*</vt:lpwstr>
  </property>
  <property fmtid="{D5CDD505-2E9C-101B-9397-08002B2CF9AE}" pid="93" name="FSC#COOELAK@1.1001:RefBarCode">
    <vt:lpwstr>*COO.5000.101.2.1265225*</vt:lpwstr>
  </property>
  <property fmtid="{D5CDD505-2E9C-101B-9397-08002B2CF9AE}" pid="94" name="FSC#COOELAK@1.1001:FileRefBarCode">
    <vt:lpwstr>*Ref55-29411/010*</vt:lpwstr>
  </property>
  <property fmtid="{D5CDD505-2E9C-101B-9397-08002B2CF9AE}" pid="95" name="FSC#COOELAK@1.1001:ExternalRef">
    <vt:lpwstr/>
  </property>
  <property fmtid="{D5CDD505-2E9C-101B-9397-08002B2CF9AE}" pid="96" name="FSC#COOELAK@1.1001:IncomingNumber">
    <vt:lpwstr/>
  </property>
  <property fmtid="{D5CDD505-2E9C-101B-9397-08002B2CF9AE}" pid="97" name="FSC#COOELAK@1.1001:IncomingSubject">
    <vt:lpwstr/>
  </property>
  <property fmtid="{D5CDD505-2E9C-101B-9397-08002B2CF9AE}" pid="98" name="FSC#COOELAK@1.1001:ProcessResponsible">
    <vt:lpwstr/>
  </property>
  <property fmtid="{D5CDD505-2E9C-101B-9397-08002B2CF9AE}" pid="99" name="FSC#COOELAK@1.1001:ProcessResponsiblePhone">
    <vt:lpwstr/>
  </property>
  <property fmtid="{D5CDD505-2E9C-101B-9397-08002B2CF9AE}" pid="100" name="FSC#COOELAK@1.1001:ProcessResponsibleMail">
    <vt:lpwstr/>
  </property>
  <property fmtid="{D5CDD505-2E9C-101B-9397-08002B2CF9AE}" pid="101" name="FSC#COOELAK@1.1001:ProcessResponsibleFax">
    <vt:lpwstr/>
  </property>
  <property fmtid="{D5CDD505-2E9C-101B-9397-08002B2CF9AE}" pid="102" name="FSC#COOELAK@1.1001:ApproverFirstName">
    <vt:lpwstr/>
  </property>
  <property fmtid="{D5CDD505-2E9C-101B-9397-08002B2CF9AE}" pid="103" name="FSC#COOELAK@1.1001:ApproverSurName">
    <vt:lpwstr/>
  </property>
  <property fmtid="{D5CDD505-2E9C-101B-9397-08002B2CF9AE}" pid="104" name="FSC#COOELAK@1.1001:ApproverTitle">
    <vt:lpwstr/>
  </property>
  <property fmtid="{D5CDD505-2E9C-101B-9397-08002B2CF9AE}" pid="105" name="FSC#COOELAK@1.1001:ExternalDate">
    <vt:lpwstr/>
  </property>
  <property fmtid="{D5CDD505-2E9C-101B-9397-08002B2CF9AE}" pid="106" name="FSC#COOELAK@1.1001:SettlementApprovedAt">
    <vt:lpwstr/>
  </property>
  <property fmtid="{D5CDD505-2E9C-101B-9397-08002B2CF9AE}" pid="107" name="FSC#COOELAK@1.1001:BaseNumber">
    <vt:lpwstr>29411</vt:lpwstr>
  </property>
  <property fmtid="{D5CDD505-2E9C-101B-9397-08002B2CF9AE}" pid="108" name="FSC#COOELAK@1.1001:CurrentUserRolePos">
    <vt:lpwstr>Bearbeiter/-in (Reg)</vt:lpwstr>
  </property>
  <property fmtid="{D5CDD505-2E9C-101B-9397-08002B2CF9AE}" pid="109" name="FSC#COOELAK@1.1001:CurrentUserEmail">
    <vt:lpwstr>torsten.berg@mu.niedersachsen.de</vt:lpwstr>
  </property>
  <property fmtid="{D5CDD505-2E9C-101B-9397-08002B2CF9AE}" pid="110" name="FSC#ELAKGOV@1.1001:PersonalSubjGender">
    <vt:lpwstr/>
  </property>
  <property fmtid="{D5CDD505-2E9C-101B-9397-08002B2CF9AE}" pid="111" name="FSC#ELAKGOV@1.1001:PersonalSubjFirstName">
    <vt:lpwstr/>
  </property>
  <property fmtid="{D5CDD505-2E9C-101B-9397-08002B2CF9AE}" pid="112" name="FSC#ELAKGOV@1.1001:PersonalSubjSurName">
    <vt:lpwstr/>
  </property>
  <property fmtid="{D5CDD505-2E9C-101B-9397-08002B2CF9AE}" pid="113" name="FSC#ELAKGOV@1.1001:PersonalSubjSalutation">
    <vt:lpwstr/>
  </property>
  <property fmtid="{D5CDD505-2E9C-101B-9397-08002B2CF9AE}" pid="114" name="FSC#ELAKGOV@1.1001:PersonalSubjAddress">
    <vt:lpwstr/>
  </property>
  <property fmtid="{D5CDD505-2E9C-101B-9397-08002B2CF9AE}" pid="115" name="FSC#ATSTATECFG@1.1001:Office">
    <vt:lpwstr/>
  </property>
  <property fmtid="{D5CDD505-2E9C-101B-9397-08002B2CF9AE}" pid="116" name="FSC#ATSTATECFG@1.1001:Agent">
    <vt:lpwstr/>
  </property>
  <property fmtid="{D5CDD505-2E9C-101B-9397-08002B2CF9AE}" pid="117" name="FSC#ATSTATECFG@1.1001:AgentPhone">
    <vt:lpwstr/>
  </property>
  <property fmtid="{D5CDD505-2E9C-101B-9397-08002B2CF9AE}" pid="118" name="FSC#ATSTATECFG@1.1001:DepartmentFax">
    <vt:lpwstr/>
  </property>
  <property fmtid="{D5CDD505-2E9C-101B-9397-08002B2CF9AE}" pid="119" name="FSC#ATSTATECFG@1.1001:DepartmentEmail">
    <vt:lpwstr>poststelle@mu.niedersachsen.de</vt:lpwstr>
  </property>
  <property fmtid="{D5CDD505-2E9C-101B-9397-08002B2CF9AE}" pid="120" name="FSC#ATSTATECFG@1.1001:SubfileDate">
    <vt:lpwstr>03.08.2022</vt:lpwstr>
  </property>
  <property fmtid="{D5CDD505-2E9C-101B-9397-08002B2CF9AE}" pid="121" name="FSC#ATSTATECFG@1.1001:SubfileSubject">
    <vt:lpwstr>MU Anlage_zur_Festlegung_nach_23b_EnWG</vt:lpwstr>
  </property>
  <property fmtid="{D5CDD505-2E9C-101B-9397-08002B2CF9AE}" pid="122" name="FSC#ATSTATECFG@1.1001:DepartmentZipCode">
    <vt:lpwstr>30041</vt:lpwstr>
  </property>
  <property fmtid="{D5CDD505-2E9C-101B-9397-08002B2CF9AE}" pid="123" name="FSC#ATSTATECFG@1.1001:DepartmentCountry">
    <vt:lpwstr>Deutschland</vt:lpwstr>
  </property>
  <property fmtid="{D5CDD505-2E9C-101B-9397-08002B2CF9AE}" pid="124" name="FSC#ATSTATECFG@1.1001:DepartmentCity">
    <vt:lpwstr>Hannover</vt:lpwstr>
  </property>
  <property fmtid="{D5CDD505-2E9C-101B-9397-08002B2CF9AE}" pid="125" name="FSC#ATSTATECFG@1.1001:DepartmentStreet">
    <vt:lpwstr/>
  </property>
  <property fmtid="{D5CDD505-2E9C-101B-9397-08002B2CF9AE}" pid="126" name="FSC#CCAPRECONFIGG@15.1001:DepartmentON">
    <vt:lpwstr/>
  </property>
  <property fmtid="{D5CDD505-2E9C-101B-9397-08002B2CF9AE}" pid="127" name="FSC#CCAPRECONFIGG@15.1001:DepartmentWebsite">
    <vt:lpwstr>www.umwelt.niedersachsen.de</vt:lpwstr>
  </property>
  <property fmtid="{D5CDD505-2E9C-101B-9397-08002B2CF9AE}" pid="128" name="FSC#ATSTATECFG@1.1001:DepartmentDVR">
    <vt:lpwstr/>
  </property>
  <property fmtid="{D5CDD505-2E9C-101B-9397-08002B2CF9AE}" pid="129" name="FSC#ATSTATECFG@1.1001:DepartmentUID">
    <vt:lpwstr/>
  </property>
  <property fmtid="{D5CDD505-2E9C-101B-9397-08002B2CF9AE}" pid="130" name="FSC#ATSTATECFG@1.1001:SubfileReference">
    <vt:lpwstr>Ref55-29411/010-0006-002</vt:lpwstr>
  </property>
  <property fmtid="{D5CDD505-2E9C-101B-9397-08002B2CF9AE}" pid="131" name="FSC#ATSTATECFG@1.1001:Clause">
    <vt:lpwstr/>
  </property>
  <property fmtid="{D5CDD505-2E9C-101B-9397-08002B2CF9AE}" pid="132" name="FSC#ATSTATECFG@1.1001:ApprovedSignature">
    <vt:lpwstr/>
  </property>
  <property fmtid="{D5CDD505-2E9C-101B-9397-08002B2CF9AE}" pid="133" name="FSC#ATSTATECFG@1.1001:BankAccount">
    <vt:lpwstr/>
  </property>
  <property fmtid="{D5CDD505-2E9C-101B-9397-08002B2CF9AE}" pid="134" name="FSC#ATSTATECFG@1.1001:BankAccountOwner">
    <vt:lpwstr/>
  </property>
  <property fmtid="{D5CDD505-2E9C-101B-9397-08002B2CF9AE}" pid="135" name="FSC#ATSTATECFG@1.1001:BankInstitute">
    <vt:lpwstr/>
  </property>
  <property fmtid="{D5CDD505-2E9C-101B-9397-08002B2CF9AE}" pid="136" name="FSC#ATSTATECFG@1.1001:BankAccountID">
    <vt:lpwstr/>
  </property>
  <property fmtid="{D5CDD505-2E9C-101B-9397-08002B2CF9AE}" pid="137" name="FSC#ATSTATECFG@1.1001:BankAccountIBAN">
    <vt:lpwstr/>
  </property>
  <property fmtid="{D5CDD505-2E9C-101B-9397-08002B2CF9AE}" pid="138" name="FSC#ATSTATECFG@1.1001:BankAccountBIC">
    <vt:lpwstr/>
  </property>
  <property fmtid="{D5CDD505-2E9C-101B-9397-08002B2CF9AE}" pid="139" name="FSC#ATSTATECFG@1.1001:BankName">
    <vt:lpwstr/>
  </property>
  <property fmtid="{D5CDD505-2E9C-101B-9397-08002B2CF9AE}" pid="140" name="FSC#COOELAK@1.1001:ObjectAddressees">
    <vt:lpwstr/>
  </property>
  <property fmtid="{D5CDD505-2E9C-101B-9397-08002B2CF9AE}" pid="141" name="FSC#COOELAK@1.1001:replyreference">
    <vt:lpwstr/>
  </property>
  <property fmtid="{D5CDD505-2E9C-101B-9397-08002B2CF9AE}" pid="142" name="FSC#COOELAK@1.1001:OfficeHours">
    <vt:lpwstr/>
  </property>
  <property fmtid="{D5CDD505-2E9C-101B-9397-08002B2CF9AE}" pid="143" name="FSC#FSCGOVDE@1.1001:FileRefOUEmail">
    <vt:lpwstr/>
  </property>
  <property fmtid="{D5CDD505-2E9C-101B-9397-08002B2CF9AE}" pid="144" name="FSC#FSCGOVDE@1.1001:ProcedureReference">
    <vt:lpwstr>Ref55-29411/010-0006</vt:lpwstr>
  </property>
  <property fmtid="{D5CDD505-2E9C-101B-9397-08002B2CF9AE}" pid="145" name="FSC#FSCGOVDE@1.1001:FileSubject">
    <vt:lpwstr>eigene Festlegungen</vt:lpwstr>
  </property>
  <property fmtid="{D5CDD505-2E9C-101B-9397-08002B2CF9AE}" pid="146" name="FSC#FSCGOVDE@1.1001:ProcedureSubject">
    <vt:lpwstr>Veröffentlichung §23b EnWG</vt:lpwstr>
  </property>
  <property fmtid="{D5CDD505-2E9C-101B-9397-08002B2CF9AE}" pid="147" name="FSC#FSCGOVDE@1.1001:SignFinalVersionBy">
    <vt:lpwstr/>
  </property>
  <property fmtid="{D5CDD505-2E9C-101B-9397-08002B2CF9AE}" pid="148" name="FSC#FSCGOVDE@1.1001:SignFinalVersionAt">
    <vt:lpwstr/>
  </property>
  <property fmtid="{D5CDD505-2E9C-101B-9397-08002B2CF9AE}" pid="149" name="FSC#FSCGOVDE@1.1001:ProcedureRefBarCode">
    <vt:lpwstr>Ref55-29411/010-0006</vt:lpwstr>
  </property>
  <property fmtid="{D5CDD505-2E9C-101B-9397-08002B2CF9AE}" pid="150" name="FSC#FSCGOVDE@1.1001:FileAddSubj">
    <vt:lpwstr/>
  </property>
  <property fmtid="{D5CDD505-2E9C-101B-9397-08002B2CF9AE}" pid="151" name="FSC#FSCGOVDE@1.1001:DocumentSubj">
    <vt:lpwstr>MU Anlage_zur_Festlegung_nach_23b_EnWG</vt:lpwstr>
  </property>
  <property fmtid="{D5CDD505-2E9C-101B-9397-08002B2CF9AE}" pid="152" name="FSC#FSCGOVDE@1.1001:FileRel">
    <vt:lpwstr/>
  </property>
  <property fmtid="{D5CDD505-2E9C-101B-9397-08002B2CF9AE}" pid="153" name="FSC#DEPRECONFIG@15.1001:DocumentTitle">
    <vt:lpwstr>MU Anlage_zur_Festlegung_nach_23b_EnWG</vt:lpwstr>
  </property>
  <property fmtid="{D5CDD505-2E9C-101B-9397-08002B2CF9AE}" pid="154" name="FSC#DEPRECONFIG@15.1001:ProcedureTitle">
    <vt:lpwstr/>
  </property>
  <property fmtid="{D5CDD505-2E9C-101B-9397-08002B2CF9AE}" pid="155" name="FSC#DEPRECONFIG@15.1001:AuthorTitle">
    <vt:lpwstr/>
  </property>
  <property fmtid="{D5CDD505-2E9C-101B-9397-08002B2CF9AE}" pid="156" name="FSC#DEPRECONFIG@15.1001:AuthorSalution">
    <vt:lpwstr/>
  </property>
  <property fmtid="{D5CDD505-2E9C-101B-9397-08002B2CF9AE}" pid="157" name="FSC#DEPRECONFIG@15.1001:AuthorName">
    <vt:lpwstr>Jens Busse</vt:lpwstr>
  </property>
  <property fmtid="{D5CDD505-2E9C-101B-9397-08002B2CF9AE}" pid="158" name="FSC#DEPRECONFIG@15.1001:AuthorMail">
    <vt:lpwstr>jens.busse@mu.niedersachsen.de</vt:lpwstr>
  </property>
  <property fmtid="{D5CDD505-2E9C-101B-9397-08002B2CF9AE}" pid="159" name="FSC#DEPRECONFIG@15.1001:AuthorTelephone">
    <vt:lpwstr>(0511) 120-5738</vt:lpwstr>
  </property>
  <property fmtid="{D5CDD505-2E9C-101B-9397-08002B2CF9AE}" pid="160" name="FSC#DEPRECONFIG@15.1001:AuthorFax">
    <vt:lpwstr/>
  </property>
  <property fmtid="{D5CDD505-2E9C-101B-9397-08002B2CF9AE}" pid="161" name="FSC#DEPRECONFIG@15.1001:AuthorOE">
    <vt:lpwstr>Ref55 (Referat 55 MU)</vt:lpwstr>
  </property>
  <property fmtid="{D5CDD505-2E9C-101B-9397-08002B2CF9AE}" pid="162" name="FSC#COOSYSTEM@1.1:Container">
    <vt:lpwstr>COO.5000.101.5.4670242</vt:lpwstr>
  </property>
  <property fmtid="{D5CDD505-2E9C-101B-9397-08002B2CF9AE}" pid="163" name="FSC#FSCFOLIO@1.1001:docpropproject">
    <vt:lpwstr/>
  </property>
  <property fmtid="{D5CDD505-2E9C-101B-9397-08002B2CF9AE}" pid="164" name="FSC#FSCELEXDE@15.1700:AppointedDate">
    <vt:lpwstr/>
  </property>
  <property fmtid="{D5CDD505-2E9C-101B-9397-08002B2CF9AE}" pid="165" name="FSC#FSCELEXDE@15.1700:AppointedTime">
    <vt:lpwstr/>
  </property>
  <property fmtid="{D5CDD505-2E9C-101B-9397-08002B2CF9AE}" pid="166" name="FSC#FSCELEXDE@15.1700:AppointedDateDayOfWeek">
    <vt:lpwstr/>
  </property>
  <property fmtid="{D5CDD505-2E9C-101B-9397-08002B2CF9AE}" pid="167" name="FSC#FSCELEXDE@15.1700:CaucusPlace">
    <vt:lpwstr/>
  </property>
  <property fmtid="{D5CDD505-2E9C-101B-9397-08002B2CF9AE}" pid="168" name="FSC#FSCELEXDE@15.1700:AppointedSTSDate">
    <vt:lpwstr/>
  </property>
  <property fmtid="{D5CDD505-2E9C-101B-9397-08002B2CF9AE}" pid="169" name="FSC#FSCELEXDE@15.1700:AppointedSTSTime">
    <vt:lpwstr/>
  </property>
  <property fmtid="{D5CDD505-2E9C-101B-9397-08002B2CF9AE}" pid="170" name="FSC#FSCELEXDE@15.1700:AppointedSTSDateDayOfWeek">
    <vt:lpwstr/>
  </property>
  <property fmtid="{D5CDD505-2E9C-101B-9397-08002B2CF9AE}" pid="171" name="FSC#FSCELEXDE@15.1700:STSPlace">
    <vt:lpwstr/>
  </property>
</Properties>
</file>